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7.xml"/>
  <Override ContentType="application/vnd.openxmlformats-officedocument.spreadsheetml.worksheet+xml" PartName="/xl/worksheets/sheet15.xml"/>
  <Override ContentType="application/vnd.openxmlformats-officedocument.spreadsheetml.worksheet+xml" PartName="/xl/worksheets/sheet19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18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17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19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8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2017" sheetId="1" r:id="rId3"/>
    <sheet state="visible" name="Judge List 2017" sheetId="2" r:id="rId4"/>
    <sheet state="visible" name="taG" sheetId="3" r:id="rId5"/>
    <sheet state="visible" name="2017 mailing list" sheetId="4" r:id="rId6"/>
    <sheet state="visible" name="2016 " sheetId="5" r:id="rId7"/>
    <sheet state="visible" name="2016  mailng list" sheetId="6" r:id="rId8"/>
    <sheet state="visible" name="2016 judge list (tie breaker) " sheetId="7" r:id="rId9"/>
    <sheet state="visible" name="2015 " sheetId="8" r:id="rId10"/>
    <sheet state="visible" name="2014 " sheetId="9" r:id="rId11"/>
    <sheet state="visible" name="2014 Pre Reg" sheetId="10" r:id="rId12"/>
    <sheet state="visible" name="2013" sheetId="11" r:id="rId13"/>
    <sheet state="visible" name="2012" sheetId="12" r:id="rId14"/>
    <sheet state="visible" name="Sheet1" sheetId="13" r:id="rId15"/>
    <sheet state="visible" name="Sheet2" sheetId="14" r:id="rId16"/>
    <sheet state="visible" name="judges list" sheetId="15" r:id="rId17"/>
    <sheet state="visible" name="Sheet5" sheetId="16" r:id="rId18"/>
    <sheet state="visible" name="2015 Tags " sheetId="17" r:id="rId19"/>
    <sheet state="visible" name="2015 T Shirt Sizes " sheetId="18" r:id="rId20"/>
    <sheet state="visible" name="2015 LS " sheetId="19" r:id="rId21"/>
  </sheets>
  <definedNames/>
  <calcPr/>
</workbook>
</file>

<file path=xl/sharedStrings.xml><?xml version="1.0" encoding="utf-8"?>
<sst xmlns="http://schemas.openxmlformats.org/spreadsheetml/2006/main" count="6289" uniqueCount="1757">
  <si>
    <t>Boat #</t>
  </si>
  <si>
    <t>Angler Name</t>
  </si>
  <si>
    <t>Shirt Size</t>
  </si>
  <si>
    <t>Phone</t>
  </si>
  <si>
    <t>Unpaid Balance</t>
  </si>
  <si>
    <t>Boat Name</t>
  </si>
  <si>
    <t>TTL Paid</t>
  </si>
  <si>
    <t>Team name</t>
  </si>
  <si>
    <t>Add Items</t>
  </si>
  <si>
    <t>Address</t>
  </si>
  <si>
    <t>City St Zip</t>
  </si>
  <si>
    <t>Email</t>
  </si>
  <si>
    <t>Notes</t>
  </si>
  <si>
    <t>Jodi Levesque</t>
  </si>
  <si>
    <t>Ellie Levesque</t>
  </si>
  <si>
    <t>M</t>
  </si>
  <si>
    <t>813-508-1904</t>
  </si>
  <si>
    <t>Spook</t>
  </si>
  <si>
    <t>Italiano Insurace</t>
  </si>
  <si>
    <t>jodylevesque@tampabay.rr.com</t>
  </si>
  <si>
    <t>Sue Wilkes</t>
  </si>
  <si>
    <t>Dawn Holt</t>
  </si>
  <si>
    <t>Cpt Nat Italiano</t>
  </si>
  <si>
    <t>XL</t>
  </si>
  <si>
    <t>813-545-2512</t>
  </si>
  <si>
    <t>XXL</t>
  </si>
  <si>
    <t>813-629-4213</t>
  </si>
  <si>
    <t xml:space="preserve">Erin Halstead </t>
  </si>
  <si>
    <t>Jamie Miller</t>
  </si>
  <si>
    <t>Amber Halstead</t>
  </si>
  <si>
    <t>L</t>
  </si>
  <si>
    <t>Melody Vasbinder</t>
  </si>
  <si>
    <t>Robin Wik</t>
  </si>
  <si>
    <t>Cpt. Dan Snode</t>
  </si>
  <si>
    <t>941-276-8705</t>
  </si>
  <si>
    <t>Lee Ann Tobin</t>
  </si>
  <si>
    <t xml:space="preserve">Babs Vanyo </t>
  </si>
  <si>
    <t>Vicki De Boest</t>
  </si>
  <si>
    <t>Pat Chapman</t>
  </si>
  <si>
    <t xml:space="preserve">Mark Futch </t>
  </si>
  <si>
    <t>Lindsey Weiseman</t>
  </si>
  <si>
    <t xml:space="preserve">Becky Mason </t>
  </si>
  <si>
    <t>Jenny Kreusch</t>
  </si>
  <si>
    <t>Laura Kofmehl</t>
  </si>
  <si>
    <t xml:space="preserve">Cpt. Nelson Italiano </t>
  </si>
  <si>
    <t>Phone Number</t>
  </si>
  <si>
    <t xml:space="preserve">Team Name </t>
  </si>
  <si>
    <t>941-270-0766</t>
  </si>
  <si>
    <t>Squaw</t>
  </si>
  <si>
    <t>Dee Dee Zor</t>
  </si>
  <si>
    <t>Sabrina Brady</t>
  </si>
  <si>
    <t>Leslie Ociesa</t>
  </si>
  <si>
    <t xml:space="preserve">Diane Brady </t>
  </si>
  <si>
    <t>Liz Piatt</t>
  </si>
  <si>
    <t xml:space="preserve">Cpt. Richard Brady </t>
  </si>
  <si>
    <t>Emily Wise</t>
  </si>
  <si>
    <t>Nicole Coleman</t>
  </si>
  <si>
    <t>Amber Grassman</t>
  </si>
  <si>
    <t xml:space="preserve">Kelly Locke </t>
  </si>
  <si>
    <t>Cpt. Charlie Coleman</t>
  </si>
  <si>
    <t>Amber McGuinness</t>
  </si>
  <si>
    <t>Jodi  Crabtree</t>
  </si>
  <si>
    <t>Lauren Swanson</t>
  </si>
  <si>
    <t>Traci Swanson</t>
  </si>
  <si>
    <t>Cpt. Wayne Joiner</t>
  </si>
  <si>
    <t>Linda Zebley</t>
  </si>
  <si>
    <t>Lisa Pullen</t>
  </si>
  <si>
    <t xml:space="preserve">Denise Houk </t>
  </si>
  <si>
    <t>Patty McLaughlin</t>
  </si>
  <si>
    <t>Cpt. Shannon Hoeckel</t>
  </si>
  <si>
    <t>941-698-0133</t>
  </si>
  <si>
    <t>Sitarah</t>
  </si>
  <si>
    <t xml:space="preserve">Leslie Edwards </t>
  </si>
  <si>
    <t>Taylor Edwards</t>
  </si>
  <si>
    <t>Ashley Dignam</t>
  </si>
  <si>
    <t>Amanda Dignam</t>
  </si>
  <si>
    <t>Cpt. Lamar Joiner, Sr.</t>
  </si>
  <si>
    <t>773-551-6142</t>
  </si>
  <si>
    <t>Kristie Coleman</t>
  </si>
  <si>
    <t xml:space="preserve">Tracy Mills </t>
  </si>
  <si>
    <t>Devyn Main</t>
  </si>
  <si>
    <t>Effie Joiner</t>
  </si>
  <si>
    <t>Cpt. Matt Coleman</t>
  </si>
  <si>
    <t>941-470-0662</t>
  </si>
  <si>
    <t>Leiah Goudy</t>
  </si>
  <si>
    <t>Danielle Garza</t>
  </si>
  <si>
    <t>Susan Lomas</t>
  </si>
  <si>
    <t>Haley Johnsey</t>
  </si>
  <si>
    <t xml:space="preserve">Randy Rhines </t>
  </si>
  <si>
    <t>352-257-8315</t>
  </si>
  <si>
    <t>Little Spook</t>
  </si>
  <si>
    <t>Paid</t>
  </si>
  <si>
    <t>Aquaholics</t>
  </si>
  <si>
    <t>Kayla Mudano</t>
  </si>
  <si>
    <t>OWE ($25)</t>
  </si>
  <si>
    <t>Brook</t>
  </si>
  <si>
    <t>352-302-9548</t>
  </si>
  <si>
    <t>Halley V</t>
  </si>
  <si>
    <t>Angie</t>
  </si>
  <si>
    <t>Cpt. Rodger Gibson</t>
  </si>
  <si>
    <t>352-302-5557</t>
  </si>
  <si>
    <t>Dondi Davis</t>
  </si>
  <si>
    <t>Gail Davis</t>
  </si>
  <si>
    <t>Kristi Davis</t>
  </si>
  <si>
    <t>941-276-6130</t>
  </si>
  <si>
    <t>Kim Belles</t>
  </si>
  <si>
    <t>Frank Davis</t>
  </si>
  <si>
    <t xml:space="preserve">Kerry Paulson </t>
  </si>
  <si>
    <t>Nicole Lewis</t>
  </si>
  <si>
    <t>Katie Mullins</t>
  </si>
  <si>
    <t>Lexi Bomberger</t>
  </si>
  <si>
    <t>2 MEAL TICKETS</t>
  </si>
  <si>
    <t>Cpt. Chad Bombenger</t>
  </si>
  <si>
    <t xml:space="preserve">Carol Stewart </t>
  </si>
  <si>
    <t xml:space="preserve">Lauren Rinaldo </t>
  </si>
  <si>
    <t>Kartine Towns</t>
  </si>
  <si>
    <t>Andrea Nielsen</t>
  </si>
  <si>
    <t>Capt Lamar, Jr.</t>
  </si>
  <si>
    <t>Leslie Coleman</t>
  </si>
  <si>
    <t>Tricia Lowe</t>
  </si>
  <si>
    <t>Terry Joiner</t>
  </si>
  <si>
    <t>Sally Joiner</t>
  </si>
  <si>
    <t xml:space="preserve">Cpt. Dick Coleman </t>
  </si>
  <si>
    <t>Ashley Coleman</t>
  </si>
  <si>
    <t>Debbie ponder</t>
  </si>
  <si>
    <t>Donna Marie</t>
  </si>
  <si>
    <t>Carol Napoli</t>
  </si>
  <si>
    <t>Capt. Ned Vanderee</t>
  </si>
  <si>
    <t>Rina Remmers</t>
  </si>
  <si>
    <t>941-468-1906</t>
  </si>
  <si>
    <t xml:space="preserve">Teresa Crews </t>
  </si>
  <si>
    <t>Sabrian B</t>
  </si>
  <si>
    <t>Tamara Baldanza Dekker</t>
  </si>
  <si>
    <t>Hook, Wine and Sinker</t>
  </si>
  <si>
    <t xml:space="preserve">Beth Abernathy </t>
  </si>
  <si>
    <t xml:space="preserve">Cpt. Paul Wagenseil </t>
  </si>
  <si>
    <t>941-468-5358</t>
  </si>
  <si>
    <t xml:space="preserve">Chris Reecher </t>
  </si>
  <si>
    <t>Corey Anglin</t>
  </si>
  <si>
    <t>Sharon Cross</t>
  </si>
  <si>
    <t>Jennifer Jaskowiak</t>
  </si>
  <si>
    <t>941-544-8687</t>
  </si>
  <si>
    <t>Cpt. Brian Knight</t>
  </si>
  <si>
    <t xml:space="preserve">Krista Kita </t>
  </si>
  <si>
    <t xml:space="preserve">PAID FOR 1 </t>
  </si>
  <si>
    <t>Dori Schmeidkwecht</t>
  </si>
  <si>
    <t xml:space="preserve">Linda Lake </t>
  </si>
  <si>
    <t>Lisabeth Wiles</t>
  </si>
  <si>
    <t>Cpt. Bobby Woodard</t>
  </si>
  <si>
    <t>941-468-1903</t>
  </si>
  <si>
    <t xml:space="preserve">Casuarina </t>
  </si>
  <si>
    <t>941-628-8478</t>
  </si>
  <si>
    <t>941-483-6757</t>
  </si>
  <si>
    <t>Hey Moma</t>
  </si>
  <si>
    <t xml:space="preserve">Sherry Dooley </t>
  </si>
  <si>
    <t>941-421-6156</t>
  </si>
  <si>
    <t>Summer Dooley</t>
  </si>
  <si>
    <t xml:space="preserve">Amanda Jones </t>
  </si>
  <si>
    <t xml:space="preserve">Patrick Field (First Mate </t>
  </si>
  <si>
    <t>Cpt Joey Bornsed</t>
  </si>
  <si>
    <t>Pam Engstrom</t>
  </si>
  <si>
    <t>941-716-0668</t>
  </si>
  <si>
    <t>Penny Stoekes</t>
  </si>
  <si>
    <t xml:space="preserve">Short Drift </t>
  </si>
  <si>
    <t>Vickie Takes</t>
  </si>
  <si>
    <t>Englewood Moosets</t>
  </si>
  <si>
    <t>Lori Beecher</t>
  </si>
  <si>
    <t>Blake Cheske</t>
  </si>
  <si>
    <t>941-380-1787</t>
  </si>
  <si>
    <t>864-817-9826</t>
  </si>
  <si>
    <t xml:space="preserve">Joni Shipley </t>
  </si>
  <si>
    <t>Suzie Moore</t>
  </si>
  <si>
    <t>941-266-9569</t>
  </si>
  <si>
    <t>Gabrielle Brady</t>
  </si>
  <si>
    <t>Sam Nelson</t>
  </si>
  <si>
    <t>Cpt. Sandy Melvin</t>
  </si>
  <si>
    <t>941-276-0095</t>
  </si>
  <si>
    <t>Joy Ferrell</t>
  </si>
  <si>
    <t>Jackie Crowder</t>
  </si>
  <si>
    <t>3061 W Deltona Blvd</t>
  </si>
  <si>
    <t>Joy Samsord</t>
  </si>
  <si>
    <t>Dunnellon, FL 34433</t>
  </si>
  <si>
    <t>941-468-2110</t>
  </si>
  <si>
    <t>Miss Sarah</t>
  </si>
  <si>
    <t>TBD</t>
  </si>
  <si>
    <t>941-270-0238</t>
  </si>
  <si>
    <t>Parker 25/ Think Fish Charters</t>
  </si>
  <si>
    <t>Think Fish Charters</t>
  </si>
  <si>
    <t>512-713-8363</t>
  </si>
  <si>
    <t>941-270-1630</t>
  </si>
  <si>
    <t>941-270-3022</t>
  </si>
  <si>
    <t>Cpt.Timmy Smith</t>
  </si>
  <si>
    <t xml:space="preserve">10053 N Janie Ave </t>
  </si>
  <si>
    <t>Savanna Morgan</t>
  </si>
  <si>
    <t>Citrus Springs, FL 34434</t>
  </si>
  <si>
    <t>Shelby Morgan</t>
  </si>
  <si>
    <t xml:space="preserve">Heaven Vanstory </t>
  </si>
  <si>
    <t>Suezanne Demarais</t>
  </si>
  <si>
    <t>Cpt. David Appelo</t>
  </si>
  <si>
    <t>12687 Winkler Deodarot</t>
  </si>
  <si>
    <t>Crystal River, FL 34428</t>
  </si>
  <si>
    <t>941-964-2550</t>
  </si>
  <si>
    <t>Sweetwater</t>
  </si>
  <si>
    <t>Missy Muller</t>
  </si>
  <si>
    <t>Boca Grande Marina</t>
  </si>
  <si>
    <t>Brittany Allen</t>
  </si>
  <si>
    <t>tbd</t>
  </si>
  <si>
    <t>10335 N Duahphine Terr</t>
  </si>
  <si>
    <t xml:space="preserve">Steve Ahlers </t>
  </si>
  <si>
    <t>Dumellon, FL 34433</t>
  </si>
  <si>
    <t xml:space="preserve">Carol Milne </t>
  </si>
  <si>
    <t xml:space="preserve">L </t>
  </si>
  <si>
    <t>941-232-5982</t>
  </si>
  <si>
    <t>Maryjo Mostyn</t>
  </si>
  <si>
    <t>Maria Brotzki</t>
  </si>
  <si>
    <t>Jessica Mostyn</t>
  </si>
  <si>
    <t>Ann Bear</t>
  </si>
  <si>
    <t>Capt. Johnny Bylaska</t>
  </si>
  <si>
    <t>Jill Lewis</t>
  </si>
  <si>
    <t>727-505-8929</t>
  </si>
  <si>
    <t>Hammerhead</t>
  </si>
  <si>
    <t>Lindsey Graci</t>
  </si>
  <si>
    <t>Mary McCarthy</t>
  </si>
  <si>
    <t>Patty Ahern</t>
  </si>
  <si>
    <t>Capt. Waylon Mills</t>
  </si>
  <si>
    <t>Marcy Shortuse</t>
  </si>
  <si>
    <t>Caroline Clabaugh</t>
  </si>
  <si>
    <t>Susan Erwin</t>
  </si>
  <si>
    <t>Christine Cunningham</t>
  </si>
  <si>
    <t>Capt. Dumplin' Wheeler</t>
  </si>
  <si>
    <t>Lori Colado</t>
  </si>
  <si>
    <t xml:space="preserve">Sarah Bradt Mueller </t>
  </si>
  <si>
    <t>Stephanie Gibson</t>
  </si>
  <si>
    <t xml:space="preserve">Sharon Younh </t>
  </si>
  <si>
    <t xml:space="preserve">Cpt. Mark Liberman </t>
  </si>
  <si>
    <t>941-370-1909</t>
  </si>
  <si>
    <t>941-457-0509</t>
  </si>
  <si>
    <t>916-5763</t>
  </si>
  <si>
    <t>Native</t>
  </si>
  <si>
    <t>Native Girls</t>
  </si>
  <si>
    <t>850-258-9416</t>
  </si>
  <si>
    <t xml:space="preserve">Jill Chattham </t>
  </si>
  <si>
    <t>Candy Brooks</t>
  </si>
  <si>
    <t>850-258-0664</t>
  </si>
  <si>
    <t>Melissa Steyer</t>
  </si>
  <si>
    <t xml:space="preserve">Cannon Wenzel </t>
  </si>
  <si>
    <t xml:space="preserve">Capt. Dave Chattham </t>
  </si>
  <si>
    <t>270-1364</t>
  </si>
  <si>
    <t>941-822-7709</t>
  </si>
  <si>
    <t>Tsunami</t>
  </si>
  <si>
    <t>Fantasea</t>
  </si>
  <si>
    <t>410-562-6443</t>
  </si>
  <si>
    <t>941-724-9759</t>
  </si>
  <si>
    <t>emailed for payment 4/18</t>
  </si>
  <si>
    <t>941-809-4739</t>
  </si>
  <si>
    <t>276-1162</t>
  </si>
  <si>
    <t>Serene</t>
  </si>
  <si>
    <t>NBJF</t>
  </si>
  <si>
    <t>270-0096</t>
  </si>
  <si>
    <t xml:space="preserve">Kristine Ficarra </t>
  </si>
  <si>
    <t>Emily Shangle</t>
  </si>
  <si>
    <t>Julie Laden</t>
  </si>
  <si>
    <t>Nicole Stiver</t>
  </si>
  <si>
    <t xml:space="preserve">Cpt. Willie Mills </t>
  </si>
  <si>
    <t>941-662-5474</t>
  </si>
  <si>
    <t>Momma Leslie</t>
  </si>
  <si>
    <t>941-350-0554</t>
  </si>
  <si>
    <t>Lisa Ianita</t>
  </si>
  <si>
    <t>239-872-0572</t>
  </si>
  <si>
    <t>Paula Beecher</t>
  </si>
  <si>
    <t>Ashlea Christensen</t>
  </si>
  <si>
    <t>941-276-1329</t>
  </si>
  <si>
    <t>Christina Theisen</t>
  </si>
  <si>
    <t xml:space="preserve">Tom Knight </t>
  </si>
  <si>
    <t>Bea Miley</t>
  </si>
  <si>
    <t>Sharon Matt</t>
  </si>
  <si>
    <t>Sandra Spoto</t>
  </si>
  <si>
    <t>Melissa Benjamin</t>
  </si>
  <si>
    <t xml:space="preserve">Cpt. James Travis Joiner </t>
  </si>
  <si>
    <t>941-661-8060</t>
  </si>
  <si>
    <t xml:space="preserve">Triple Trouble </t>
  </si>
  <si>
    <t>Triple Trouble</t>
  </si>
  <si>
    <t>Liz Woodroffe</t>
  </si>
  <si>
    <t>Kara Robinson</t>
  </si>
  <si>
    <t>Heather Goodwin</t>
  </si>
  <si>
    <t xml:space="preserve">S  </t>
  </si>
  <si>
    <t>407-928-3529</t>
  </si>
  <si>
    <t>Miss Aubrey</t>
  </si>
  <si>
    <t>Nicola's Garlic "Nauts"</t>
  </si>
  <si>
    <t>407-448-3821</t>
  </si>
  <si>
    <t>941-468-7516</t>
  </si>
  <si>
    <t>941-759-3455</t>
  </si>
  <si>
    <t>Chaos</t>
  </si>
  <si>
    <t>The Gasparilla Inn</t>
  </si>
  <si>
    <t>941-275-5337</t>
  </si>
  <si>
    <t>941-964-4622</t>
  </si>
  <si>
    <t>810-599-1837</t>
  </si>
  <si>
    <t>Anna Dell</t>
  </si>
  <si>
    <t>Reel Hookers</t>
  </si>
  <si>
    <t xml:space="preserve">S </t>
  </si>
  <si>
    <t>863-273-7206</t>
  </si>
  <si>
    <t>S</t>
  </si>
  <si>
    <t>Organized Chaos</t>
  </si>
  <si>
    <t>8-Ball</t>
  </si>
  <si>
    <t>no 4th angler First Mate taking meal ticket and shirt</t>
  </si>
  <si>
    <t>569-505-3299</t>
  </si>
  <si>
    <t>Outaline</t>
  </si>
  <si>
    <t>Mississippi Hookers</t>
  </si>
  <si>
    <t>563-940-5546</t>
  </si>
  <si>
    <t>562-505-8472</t>
  </si>
  <si>
    <t>304-646-1540</t>
  </si>
  <si>
    <t xml:space="preserve">Boca Blue </t>
  </si>
  <si>
    <t>Boca Blue</t>
  </si>
  <si>
    <t>941-270-6248</t>
  </si>
  <si>
    <t>941-586-2872</t>
  </si>
  <si>
    <t>941-830-2003</t>
  </si>
  <si>
    <t>941-628-2715</t>
  </si>
  <si>
    <t>Sundown</t>
  </si>
  <si>
    <t>only 3 anglers</t>
  </si>
  <si>
    <t>270-7539</t>
  </si>
  <si>
    <t xml:space="preserve">Claire </t>
  </si>
  <si>
    <t xml:space="preserve">Last Drift </t>
  </si>
  <si>
    <t xml:space="preserve">Apex Roof Masters </t>
  </si>
  <si>
    <t xml:space="preserve">Monique </t>
  </si>
  <si>
    <t>201-572-3987</t>
  </si>
  <si>
    <t>Spooked Again</t>
  </si>
  <si>
    <t>401-258-8252</t>
  </si>
  <si>
    <t xml:space="preserve">only 2 anglers </t>
  </si>
  <si>
    <t>759-3365</t>
  </si>
  <si>
    <t xml:space="preserve">WITHDREW FROM TOURNAMENT </t>
  </si>
  <si>
    <t>941-961-0630</t>
  </si>
  <si>
    <t>no boat name</t>
  </si>
  <si>
    <t>I Can't Help It</t>
  </si>
  <si>
    <t>814-590-1865</t>
  </si>
  <si>
    <t>Shaeffer Boat - light green</t>
  </si>
  <si>
    <t>407-808-9822</t>
  </si>
  <si>
    <t>205-422-2405</t>
  </si>
  <si>
    <t>941-587-3958</t>
  </si>
  <si>
    <t>828-421-6981</t>
  </si>
  <si>
    <t>Blaze</t>
  </si>
  <si>
    <t>Blazen Tide</t>
  </si>
  <si>
    <t>941-270-0291</t>
  </si>
  <si>
    <t>941-276-8646</t>
  </si>
  <si>
    <t>El Fin</t>
  </si>
  <si>
    <t>Dumplin' &amp; Dusty's Damsels</t>
  </si>
  <si>
    <t>964-2995</t>
  </si>
  <si>
    <t>Capt. Fred Scott</t>
  </si>
  <si>
    <t>813-245-6361</t>
  </si>
  <si>
    <t>Phil Jack</t>
  </si>
  <si>
    <t>Chi Chi's 7.5</t>
  </si>
  <si>
    <t>Jill Marie</t>
  </si>
  <si>
    <t xml:space="preserve">Bella Sirene </t>
  </si>
  <si>
    <t xml:space="preserve">owe </t>
  </si>
  <si>
    <t>941-662-0934</t>
  </si>
  <si>
    <t>Tracy Lynn</t>
  </si>
  <si>
    <t>South Beach Bar &amp; Grille</t>
  </si>
  <si>
    <t>941-525-7056</t>
  </si>
  <si>
    <t>941-661-5553</t>
  </si>
  <si>
    <t>941-468-3027</t>
  </si>
  <si>
    <t>941-270-0353</t>
  </si>
  <si>
    <t>964-2002</t>
  </si>
  <si>
    <t>Sisters</t>
  </si>
  <si>
    <t xml:space="preserve">Cpt. Tom Knight </t>
  </si>
  <si>
    <t>2 extra meal tickets</t>
  </si>
  <si>
    <t>920-980-7085</t>
  </si>
  <si>
    <t>Family Tradition</t>
  </si>
  <si>
    <t>Manasota Mermaids</t>
  </si>
  <si>
    <t>941-462-9082</t>
  </si>
  <si>
    <t>L tshirt XL</t>
  </si>
  <si>
    <t>dropped check off</t>
  </si>
  <si>
    <t>Faithful II</t>
  </si>
  <si>
    <t>Cpt. William Woodroffe</t>
  </si>
  <si>
    <t xml:space="preserve">Kristin Stickley </t>
  </si>
  <si>
    <t>Turning Tide</t>
  </si>
  <si>
    <t xml:space="preserve">Susan Stickley </t>
  </si>
  <si>
    <t xml:space="preserve">Daniell Grannon </t>
  </si>
  <si>
    <t>Sam Phillips</t>
  </si>
  <si>
    <t>Cpt. Dan Stickley</t>
  </si>
  <si>
    <t>capt.melvin@4tarpon.com</t>
  </si>
  <si>
    <t xml:space="preserve">XXL </t>
  </si>
  <si>
    <t>P.O. Box 154 Boca Grande, FL 33921</t>
  </si>
  <si>
    <t>ashpash102@gmail.com</t>
  </si>
  <si>
    <t>cmilne@snet.net</t>
  </si>
  <si>
    <t>dappelo@apexroofmasters.com</t>
  </si>
  <si>
    <t>jillrowelewis03@gmail.com</t>
  </si>
  <si>
    <t xml:space="preserve">patrickmostynpe@gmail.com </t>
  </si>
  <si>
    <t>PAID</t>
  </si>
  <si>
    <t>tarpongonebad@yahoo.com</t>
  </si>
  <si>
    <t>kris.machel@gmail.com</t>
  </si>
  <si>
    <t xml:space="preserve">withdrew/ refunded </t>
  </si>
  <si>
    <t xml:space="preserve">Preorder </t>
  </si>
  <si>
    <t xml:space="preserve">4 LS - 3 S, 1XL </t>
  </si>
  <si>
    <t xml:space="preserve">(ALREADY PUT TOGETHER) </t>
  </si>
  <si>
    <t xml:space="preserve">1 Meal Ticket PAID </t>
  </si>
  <si>
    <t>owe?</t>
  </si>
  <si>
    <t xml:space="preserve">DROPPING PAYMENT </t>
  </si>
  <si>
    <t>AT CHABMER 5/11?</t>
  </si>
  <si>
    <t xml:space="preserve">XL </t>
  </si>
  <si>
    <t>XXXL</t>
  </si>
  <si>
    <t xml:space="preserve">PAID </t>
  </si>
  <si>
    <t>3 Bags</t>
  </si>
  <si>
    <t xml:space="preserve">L columbia </t>
  </si>
  <si>
    <t xml:space="preserve">XXL Columbia </t>
  </si>
  <si>
    <t>CASH</t>
  </si>
  <si>
    <t>Jodi Crabtree</t>
  </si>
  <si>
    <t>Amanda Mink</t>
  </si>
  <si>
    <t>Wayne Joiner</t>
  </si>
  <si>
    <t>Bella Siren</t>
  </si>
  <si>
    <t>Jill Chatham</t>
  </si>
  <si>
    <t>Julianne Greenberg</t>
  </si>
  <si>
    <t>Dave Chatham</t>
  </si>
  <si>
    <t>Carol Milne</t>
  </si>
  <si>
    <t>941-964-6480</t>
  </si>
  <si>
    <t>Sea Hawk</t>
  </si>
  <si>
    <t>Marsha Dishman</t>
  </si>
  <si>
    <t>Judi Richardson</t>
  </si>
  <si>
    <t>Jill Milne</t>
  </si>
  <si>
    <t>Jackie Bylaska</t>
  </si>
  <si>
    <t>Carol Stewart</t>
  </si>
  <si>
    <t>Searene</t>
  </si>
  <si>
    <t>Laura Ronaldo</t>
  </si>
  <si>
    <t>CHECK</t>
  </si>
  <si>
    <t>Katrina Towns</t>
  </si>
  <si>
    <t xml:space="preserve">Lamar Joiner Jr. </t>
  </si>
  <si>
    <t>Christina Reecher</t>
  </si>
  <si>
    <t xml:space="preserve">Lili Haggerty </t>
  </si>
  <si>
    <t>Audrene Gordon</t>
  </si>
  <si>
    <t>Brian Knight</t>
  </si>
  <si>
    <t>Darcy Neff</t>
  </si>
  <si>
    <t>941-468-3693</t>
  </si>
  <si>
    <t>Ms. Liz</t>
  </si>
  <si>
    <t>Raggae Shark</t>
  </si>
  <si>
    <t>Taylor Pahno</t>
  </si>
  <si>
    <t>Willie Townsend</t>
  </si>
  <si>
    <t>Cameron Zullo</t>
  </si>
  <si>
    <t>Brent Tinkham</t>
  </si>
  <si>
    <t>Heather Marsch</t>
  </si>
  <si>
    <t>847-912-9905</t>
  </si>
  <si>
    <t>Twilight Affair</t>
  </si>
  <si>
    <t>Kelly Marsch</t>
  </si>
  <si>
    <t>Whitney Kelly</t>
  </si>
  <si>
    <t xml:space="preserve">lm for angler </t>
  </si>
  <si>
    <t xml:space="preserve">Ken Marsch </t>
  </si>
  <si>
    <t xml:space="preserve">Jessie Hodges </t>
  </si>
  <si>
    <t>352-422-3861</t>
  </si>
  <si>
    <t xml:space="preserve">Sodium </t>
  </si>
  <si>
    <t>Silver Queens</t>
  </si>
  <si>
    <t>Shawna Jaecks</t>
  </si>
  <si>
    <t>352-464-2231</t>
  </si>
  <si>
    <t>CC NEED PAYMENT CONFIRMED</t>
  </si>
  <si>
    <t>Christina Cates</t>
  </si>
  <si>
    <t>334-247-5597</t>
  </si>
  <si>
    <t>Amanda Ackerman</t>
  </si>
  <si>
    <t>Jeremiah Carlucci</t>
  </si>
  <si>
    <t>352-228-7873</t>
  </si>
  <si>
    <t>Team Blaze</t>
  </si>
  <si>
    <t>Angie Mills</t>
  </si>
  <si>
    <t>941-270-0289</t>
  </si>
  <si>
    <t>CC</t>
  </si>
  <si>
    <t xml:space="preserve">Lindsey Graci </t>
  </si>
  <si>
    <t>941-356-6938</t>
  </si>
  <si>
    <t>920-464-0958</t>
  </si>
  <si>
    <t>Waylon Mills</t>
  </si>
  <si>
    <t>Jody Levesque</t>
  </si>
  <si>
    <t>Italiano Insurance</t>
  </si>
  <si>
    <t>Jamie Italiano</t>
  </si>
  <si>
    <t>Nat Italiano</t>
  </si>
  <si>
    <t>Joni Shipley</t>
  </si>
  <si>
    <t>Boca Blue Babes</t>
  </si>
  <si>
    <t>Debi Keyes</t>
  </si>
  <si>
    <t>Sandy Melvin</t>
  </si>
  <si>
    <t>Julie Camp</t>
  </si>
  <si>
    <t>628-5850</t>
  </si>
  <si>
    <t>De Ja Vu</t>
  </si>
  <si>
    <t>Salty Crackers</t>
  </si>
  <si>
    <t>Liz Sammons</t>
  </si>
  <si>
    <t>NEED CC CONFIRMATION</t>
  </si>
  <si>
    <t>2 tumblers</t>
  </si>
  <si>
    <t>Renee Lindsey</t>
  </si>
  <si>
    <t>Alison Leyrer</t>
  </si>
  <si>
    <t>Dumpling Wheeler</t>
  </si>
  <si>
    <t>Kayla Camille</t>
  </si>
  <si>
    <t>239-980-3834</t>
  </si>
  <si>
    <t>OWES</t>
  </si>
  <si>
    <t>Phil-Jack</t>
  </si>
  <si>
    <t>Salty Beaches</t>
  </si>
  <si>
    <t>Jenny Leroux</t>
  </si>
  <si>
    <t>Jessie Vigne</t>
  </si>
  <si>
    <t xml:space="preserve">only 3 anglers </t>
  </si>
  <si>
    <t>Mark Liberman</t>
  </si>
  <si>
    <t xml:space="preserve">Kayla Mudano </t>
  </si>
  <si>
    <t xml:space="preserve">Spook </t>
  </si>
  <si>
    <t>The Winners Circle</t>
  </si>
  <si>
    <t>Jennifer Lynn Goslowski</t>
  </si>
  <si>
    <t>Chantel Spurgeon</t>
  </si>
  <si>
    <t>Ashley Jasper</t>
  </si>
  <si>
    <t>Nelson Italiano</t>
  </si>
  <si>
    <t>Kerry Paulsen</t>
  </si>
  <si>
    <t>882-7709</t>
  </si>
  <si>
    <t>Keepin it Reel</t>
  </si>
  <si>
    <t>Theresa Sisler</t>
  </si>
  <si>
    <t>Johhny Byslaska</t>
  </si>
  <si>
    <t>Krista Kita</t>
  </si>
  <si>
    <t>MEAL TICKET PAID</t>
  </si>
  <si>
    <t>Lisabeth Willes</t>
  </si>
  <si>
    <t>meal ticket</t>
  </si>
  <si>
    <t>Michelle Deturk</t>
  </si>
  <si>
    <t>Bobby Woodard</t>
  </si>
  <si>
    <t xml:space="preserve">Kristen Stickley </t>
  </si>
  <si>
    <t>Kristen Stickley</t>
  </si>
  <si>
    <t>863-668-3921</t>
  </si>
  <si>
    <t xml:space="preserve">Turnin Tide </t>
  </si>
  <si>
    <t>Amanda Tannehill</t>
  </si>
  <si>
    <t>CHECKIF  CC RAN</t>
  </si>
  <si>
    <t xml:space="preserve">Chelsea Stickley </t>
  </si>
  <si>
    <t xml:space="preserve">Dan Stickley </t>
  </si>
  <si>
    <t>Faithful</t>
  </si>
  <si>
    <t>Stacy Collins</t>
  </si>
  <si>
    <t>Suzie Skiratko</t>
  </si>
  <si>
    <t>Matt Coleman</t>
  </si>
  <si>
    <t xml:space="preserve">Momma Leslie </t>
  </si>
  <si>
    <t>Tricha Lowe</t>
  </si>
  <si>
    <t>Claudia Bentley</t>
  </si>
  <si>
    <t>Dick Coleman</t>
  </si>
  <si>
    <t>Leslie Edwards</t>
  </si>
  <si>
    <t>468-2110</t>
  </si>
  <si>
    <t xml:space="preserve">Miss Sarah </t>
  </si>
  <si>
    <t>525-6902</t>
  </si>
  <si>
    <t>Jett Thompson</t>
  </si>
  <si>
    <t>716-0352</t>
  </si>
  <si>
    <t>Deanna Celano</t>
  </si>
  <si>
    <t>Lamar Joiner Sr</t>
  </si>
  <si>
    <t xml:space="preserve">Libby Appelo </t>
  </si>
  <si>
    <t>941-730-5534</t>
  </si>
  <si>
    <t xml:space="preserve">The Last Drift </t>
  </si>
  <si>
    <t>Apex Roofmasters</t>
  </si>
  <si>
    <t>Suezann Desmarais</t>
  </si>
  <si>
    <t>Robin Cameron</t>
  </si>
  <si>
    <t>Dave Appelo, Sr.</t>
  </si>
  <si>
    <t>352-258-8315</t>
  </si>
  <si>
    <t>Becky Masen</t>
  </si>
  <si>
    <t>Jen Kreusch</t>
  </si>
  <si>
    <t>Kenny Anderson</t>
  </si>
  <si>
    <t>391-7018</t>
  </si>
  <si>
    <t>Ashlea Christansen</t>
  </si>
  <si>
    <t>Daniella Boccio</t>
  </si>
  <si>
    <t>Tom Knight</t>
  </si>
  <si>
    <t>Lisa Jordan</t>
  </si>
  <si>
    <t>941-661-7532</t>
  </si>
  <si>
    <t>Sweet Water</t>
  </si>
  <si>
    <t>Millers Dockside Dames</t>
  </si>
  <si>
    <t>Diane Peitz</t>
  </si>
  <si>
    <t>5 ANGLERS WHICH ONE REMOVING?</t>
  </si>
  <si>
    <t>Nikki Rhodes</t>
  </si>
  <si>
    <t>Micayla Church</t>
  </si>
  <si>
    <t>Lynn Erb</t>
  </si>
  <si>
    <t>Boca Bubbles</t>
  </si>
  <si>
    <t>Sue Erwin</t>
  </si>
  <si>
    <t>EXTRA MEAL TICKET</t>
  </si>
  <si>
    <t>Johns Knight</t>
  </si>
  <si>
    <t>Melissa Henderickson</t>
  </si>
  <si>
    <t>Melissa Hendrickson</t>
  </si>
  <si>
    <t>206-334-6454</t>
  </si>
  <si>
    <t xml:space="preserve">Runaway </t>
  </si>
  <si>
    <t>The Runaway Girls</t>
  </si>
  <si>
    <t>Judi Hamilton</t>
  </si>
  <si>
    <t>Annaliese Dennis</t>
  </si>
  <si>
    <t>Megan Tworkowski</t>
  </si>
  <si>
    <t>Billy Caldwell</t>
  </si>
  <si>
    <t>Team Squaw</t>
  </si>
  <si>
    <t>Patti Miller</t>
  </si>
  <si>
    <t xml:space="preserve">Kim Anthony </t>
  </si>
  <si>
    <t>Mia Hernandez</t>
  </si>
  <si>
    <t>Casuarina Charters</t>
  </si>
  <si>
    <t>Amber Gassman</t>
  </si>
  <si>
    <t>Charlie Coleman</t>
  </si>
  <si>
    <t>468-3027</t>
  </si>
  <si>
    <t xml:space="preserve">Tracy Lynn </t>
  </si>
  <si>
    <t>Kristine Ficarra</t>
  </si>
  <si>
    <t>Jessica Gadus</t>
  </si>
  <si>
    <t>Willy Mills</t>
  </si>
  <si>
    <t xml:space="preserve">Pam Engstrom </t>
  </si>
  <si>
    <t>563-505-3299</t>
  </si>
  <si>
    <t>FREE/ WON RAFFLE</t>
  </si>
  <si>
    <t>Outtaline</t>
  </si>
  <si>
    <t>Penny Stoakes</t>
  </si>
  <si>
    <t>check</t>
  </si>
  <si>
    <t xml:space="preserve">Vicki Takes </t>
  </si>
  <si>
    <t>Gail Beecher</t>
  </si>
  <si>
    <t>Rachel Lovett</t>
  </si>
  <si>
    <t>863-381-0051</t>
  </si>
  <si>
    <t>The Other Woman</t>
  </si>
  <si>
    <t>Dr. Dan's Darlin's</t>
  </si>
  <si>
    <t>Kathi Measner</t>
  </si>
  <si>
    <t>863-381-0054</t>
  </si>
  <si>
    <t>Jennifer Carrion</t>
  </si>
  <si>
    <t>850-712-8001</t>
  </si>
  <si>
    <t>Roxanna Taylor</t>
  </si>
  <si>
    <t>863-414-1082</t>
  </si>
  <si>
    <t>Will Lovett</t>
  </si>
  <si>
    <t>863-781-0610</t>
  </si>
  <si>
    <t>Robin Melvin</t>
  </si>
  <si>
    <t>941-964-0907</t>
  </si>
  <si>
    <t xml:space="preserve">Native </t>
  </si>
  <si>
    <t>Sandy Houser</t>
  </si>
  <si>
    <t>727-415-5776</t>
  </si>
  <si>
    <t>Tommy Knockers</t>
  </si>
  <si>
    <t>JoeAnn Stowers</t>
  </si>
  <si>
    <t>727-475-8490</t>
  </si>
  <si>
    <t>Susie Houser</t>
  </si>
  <si>
    <t>727-2391-9611</t>
  </si>
  <si>
    <t>Kay Houser</t>
  </si>
  <si>
    <t>27-391-9611</t>
  </si>
  <si>
    <t>Jpey Stowers</t>
  </si>
  <si>
    <t>727-415-5181</t>
  </si>
  <si>
    <t xml:space="preserve">Tomma Rolfe </t>
  </si>
  <si>
    <t>941-258-6291</t>
  </si>
  <si>
    <t>Reel Ladies</t>
  </si>
  <si>
    <t>Debi Borr Albrecht</t>
  </si>
  <si>
    <t xml:space="preserve">Kelly Green </t>
  </si>
  <si>
    <t>Arlene Bechtold</t>
  </si>
  <si>
    <t>Tim Smith</t>
  </si>
  <si>
    <t>Toni Reid</t>
  </si>
  <si>
    <t>941-468-5430</t>
  </si>
  <si>
    <t>The Reid Sisters</t>
  </si>
  <si>
    <t>Kim Nicol</t>
  </si>
  <si>
    <t>Michelle Davis</t>
  </si>
  <si>
    <t>Suzanne Kappelmann</t>
  </si>
  <si>
    <t>Travis Joiner</t>
  </si>
  <si>
    <t xml:space="preserve">Jamie Miller </t>
  </si>
  <si>
    <t xml:space="preserve">Jamie Stowers </t>
  </si>
  <si>
    <t>Joey Stowers</t>
  </si>
  <si>
    <t>Caroline Stewart</t>
  </si>
  <si>
    <t>Moon Raker</t>
  </si>
  <si>
    <t>Duece</t>
  </si>
  <si>
    <t>Johnny Byslaska</t>
  </si>
  <si>
    <t>The Runaway Gals+D133</t>
  </si>
  <si>
    <t>Linda Lake</t>
  </si>
  <si>
    <t xml:space="preserve">Lil Spook </t>
  </si>
  <si>
    <t xml:space="preserve">Leiah Goudy </t>
  </si>
  <si>
    <t>769-1210</t>
  </si>
  <si>
    <t>The Silver King's Queens</t>
  </si>
  <si>
    <t>Kim Foissett</t>
  </si>
  <si>
    <t>Mel Gravitas</t>
  </si>
  <si>
    <t>Roger Gibson</t>
  </si>
  <si>
    <t>2015 LDTT</t>
  </si>
  <si>
    <t>Needs more info</t>
  </si>
  <si>
    <t>Complete</t>
  </si>
  <si>
    <t>Owes</t>
  </si>
  <si>
    <t>1- Amy Prestia - EB&amp;T</t>
  </si>
  <si>
    <t>Captain</t>
  </si>
  <si>
    <t>Amy Prestia</t>
  </si>
  <si>
    <t>941-468-3202</t>
  </si>
  <si>
    <t>Moonraker</t>
  </si>
  <si>
    <t>Kerry Hunter</t>
  </si>
  <si>
    <t>Englewood Bank &amp; Trust Team</t>
  </si>
  <si>
    <t>Alison Henderson</t>
  </si>
  <si>
    <t>S has already</t>
  </si>
  <si>
    <t>Jill Juliano</t>
  </si>
  <si>
    <t>declined</t>
  </si>
  <si>
    <t>Cecilia McGinnis</t>
  </si>
  <si>
    <t>863-307-9777</t>
  </si>
  <si>
    <t>RAFFLE WINNER</t>
  </si>
  <si>
    <t>called with no answer!!!</t>
  </si>
  <si>
    <t>has not returned my calls</t>
  </si>
  <si>
    <t>3 - Sandy Bollenback/ Tarpon Ladies</t>
  </si>
  <si>
    <t>Sandy Bollenback-Houser</t>
  </si>
  <si>
    <t>Whaler</t>
  </si>
  <si>
    <t>JoAnne Stowers</t>
  </si>
  <si>
    <t>585-6211</t>
  </si>
  <si>
    <t>Tarpon Ladies</t>
  </si>
  <si>
    <t>Mary Anne Clark</t>
  </si>
  <si>
    <t>475-8490</t>
  </si>
  <si>
    <t>Mary Beth Morrow</t>
  </si>
  <si>
    <t>360-3365</t>
  </si>
  <si>
    <t>4 - Leslie Coleman/ Momma Leslie</t>
  </si>
  <si>
    <t>Dickie Coleman</t>
  </si>
  <si>
    <t>1711 Pelican Cove Rd. GL444 Sarasota, FL 34231</t>
  </si>
  <si>
    <t>350-0554</t>
  </si>
  <si>
    <t>Claudia DeGroot</t>
  </si>
  <si>
    <t>Becky Patterson</t>
  </si>
  <si>
    <t>5 - Jody Levesque/Italiano Insurance</t>
  </si>
  <si>
    <t>Boat Name/ Team Name</t>
  </si>
  <si>
    <t>Jody Levesque - Spook</t>
  </si>
  <si>
    <t xml:space="preserve">Ellie Levesque </t>
  </si>
  <si>
    <t>813545-2512</t>
  </si>
  <si>
    <t>Andrea Nole</t>
  </si>
  <si>
    <t xml:space="preserve">Nat Italiano </t>
  </si>
  <si>
    <t>6 - Janet Blair/ Sassy Lassies</t>
  </si>
  <si>
    <t>Nelson Italiano III</t>
  </si>
  <si>
    <t>mailed 100 2/10</t>
  </si>
  <si>
    <t>Janet Blair</t>
  </si>
  <si>
    <t>410-924-3749</t>
  </si>
  <si>
    <t>Sassy Lassies</t>
  </si>
  <si>
    <t>Julie Robertson</t>
  </si>
  <si>
    <t>Margie Robertson</t>
  </si>
  <si>
    <t>Capt. Nelson Italiano III</t>
  </si>
  <si>
    <t>Nelson@italianoinsurance.com</t>
  </si>
  <si>
    <t>7 - Leslie Edwards/ Miss Sarah</t>
  </si>
  <si>
    <t>Capt. Lamar Joiner</t>
  </si>
  <si>
    <t>leslie@leslieDedwards.com</t>
  </si>
  <si>
    <t>collected 2/10</t>
  </si>
  <si>
    <t>Amanda Edwards</t>
  </si>
  <si>
    <t>8- Amber McGuinnes/ Hey Mama</t>
  </si>
  <si>
    <t>Amber McGuinnes</t>
  </si>
  <si>
    <t>483-6157</t>
  </si>
  <si>
    <t>Hey Mama</t>
  </si>
  <si>
    <t>400-1091</t>
  </si>
  <si>
    <t>Traci Roeder</t>
  </si>
  <si>
    <t>421-6156</t>
  </si>
  <si>
    <t>468-1558</t>
  </si>
  <si>
    <t xml:space="preserve">Wayne Joiner </t>
  </si>
  <si>
    <t>9 - Jean Thompson/ Haywire</t>
  </si>
  <si>
    <t>Jean Thompson</t>
  </si>
  <si>
    <t>822-9171</t>
  </si>
  <si>
    <t>Haywire</t>
  </si>
  <si>
    <t>Dave Kelley</t>
  </si>
  <si>
    <t>Christine Oliver</t>
  </si>
  <si>
    <t>Mary Kay Thompson</t>
  </si>
  <si>
    <t>Marla Gibson</t>
  </si>
  <si>
    <t xml:space="preserve">Dave Kelley </t>
  </si>
  <si>
    <t>10 - Judy Hamilton/ Native</t>
  </si>
  <si>
    <t>Coleman, L</t>
  </si>
  <si>
    <t>Leslie</t>
  </si>
  <si>
    <t>Judy Hamilton</t>
  </si>
  <si>
    <t>628-4392</t>
  </si>
  <si>
    <t xml:space="preserve">PRE REG 100 </t>
  </si>
  <si>
    <t>jhamilton1@comcast.net</t>
  </si>
  <si>
    <t>Anna Lee Hamilton or Megan</t>
  </si>
  <si>
    <t>Kelly Locke</t>
  </si>
  <si>
    <t>11 - Erin Grant/ Reel Island Mommas</t>
  </si>
  <si>
    <t>964-2548</t>
  </si>
  <si>
    <t>PAID  500 2014</t>
  </si>
  <si>
    <t>need to call and verify info</t>
  </si>
  <si>
    <t>Erin Grant</t>
  </si>
  <si>
    <t>941-628-2626</t>
  </si>
  <si>
    <t>Privateer</t>
  </si>
  <si>
    <t xml:space="preserve">Steve Grant </t>
  </si>
  <si>
    <t>fb 2013</t>
  </si>
  <si>
    <t>2014 Ladies Day Tarpon Tournament Registration</t>
  </si>
  <si>
    <t>Jen Carrico</t>
  </si>
  <si>
    <t>941-661-4145</t>
  </si>
  <si>
    <t>Reel Island Mommas</t>
  </si>
  <si>
    <t>Kristy Holmes</t>
  </si>
  <si>
    <t xml:space="preserve"> Crowell </t>
  </si>
  <si>
    <t>Gayle</t>
  </si>
  <si>
    <t>941-286-4572</t>
  </si>
  <si>
    <t>863-326-2144</t>
  </si>
  <si>
    <t>owes 400 2014</t>
  </si>
  <si>
    <t>Shooter</t>
  </si>
  <si>
    <t>Adrinne McElroy</t>
  </si>
  <si>
    <t>815-1710</t>
  </si>
  <si>
    <t>12 - Shannon Coe/ Hanky Panky</t>
  </si>
  <si>
    <t xml:space="preserve">Shannon Coe </t>
  </si>
  <si>
    <t>954-818-2955</t>
  </si>
  <si>
    <t>Hank</t>
  </si>
  <si>
    <t>Brad Liston</t>
  </si>
  <si>
    <t>Kelly McDonald</t>
  </si>
  <si>
    <t>401-862-0715</t>
  </si>
  <si>
    <t>1 meal ticket</t>
  </si>
  <si>
    <t>Hanky Panky</t>
  </si>
  <si>
    <t>Diane Todd</t>
  </si>
  <si>
    <t>paid 100</t>
  </si>
  <si>
    <t>Wendy Elder</t>
  </si>
  <si>
    <t>954-673-7055</t>
  </si>
  <si>
    <t>Mary Jo Tvarch</t>
  </si>
  <si>
    <t>Nicky Bromley</t>
  </si>
  <si>
    <t>954-383-1412</t>
  </si>
  <si>
    <t>William Wheeler</t>
  </si>
  <si>
    <t>Allese,Joni</t>
  </si>
  <si>
    <t>Capt. Brad Liston</t>
  </si>
  <si>
    <t>941-456-9458</t>
  </si>
  <si>
    <t>Bollenback-Houser</t>
  </si>
  <si>
    <t>Sandy</t>
  </si>
  <si>
    <t>727-391-9611</t>
  </si>
  <si>
    <t>paid  500 2014</t>
  </si>
  <si>
    <t>13 N/A</t>
  </si>
  <si>
    <t>Joni,Allese</t>
  </si>
  <si>
    <t>Joann Stowers</t>
  </si>
  <si>
    <t>Mary Spinks</t>
  </si>
  <si>
    <t>Lou Jackson</t>
  </si>
  <si>
    <t>PAID 100</t>
  </si>
  <si>
    <t>Judy Stowers</t>
  </si>
  <si>
    <t>941-697-4758</t>
  </si>
  <si>
    <t>Levesque</t>
  </si>
  <si>
    <t>Jody Italiano</t>
  </si>
  <si>
    <t>PAID IN FULL $500-</t>
  </si>
  <si>
    <t>wants refund</t>
  </si>
  <si>
    <t>Savannah</t>
  </si>
  <si>
    <t>Jason Futch</t>
  </si>
  <si>
    <t>3472 Dwight St. Port Charlotte FL 33981</t>
  </si>
  <si>
    <t>14 - Debi Albrecht/ 50 Shades of Fun</t>
  </si>
  <si>
    <t>paid 100 2014</t>
  </si>
  <si>
    <t>Debi Albrecht</t>
  </si>
  <si>
    <t>941-539-6137</t>
  </si>
  <si>
    <t>Kelly Green</t>
  </si>
  <si>
    <t>941-830-0348</t>
  </si>
  <si>
    <t>50 Shades of Fun</t>
  </si>
  <si>
    <t>Toma Rolf</t>
  </si>
  <si>
    <t>Arlene Bechtoll</t>
  </si>
  <si>
    <t>941-472-4665</t>
  </si>
  <si>
    <t>941-623-3441</t>
  </si>
  <si>
    <t>941-539-6132</t>
  </si>
  <si>
    <t>435 Palm Creek Dr. Englewood FL 34223</t>
  </si>
  <si>
    <t>15 Marsha Dishman - Salty Cracker</t>
  </si>
  <si>
    <t>Salty Cracker</t>
  </si>
  <si>
    <t>208 s O'Brien St Tampa FL 33609</t>
  </si>
  <si>
    <t>TEAM REEL</t>
  </si>
  <si>
    <t>Tomma Rolfe</t>
  </si>
  <si>
    <t>6278 Blackberry St Englewood FL 34224</t>
  </si>
  <si>
    <t>LADIES</t>
  </si>
  <si>
    <t>Carol Miller</t>
  </si>
  <si>
    <t>941-830-1058</t>
  </si>
  <si>
    <t>2070 Pennsylvania Ave Englewood FL 34224</t>
  </si>
  <si>
    <t>owe 400</t>
  </si>
  <si>
    <t>3211 W Swann Ave #708 Tampa FL 33629</t>
  </si>
  <si>
    <t>TEAM REEL LADIES</t>
  </si>
  <si>
    <t>?</t>
  </si>
  <si>
    <t>16 - Pam Engstrom/ Mississippi Hookers</t>
  </si>
  <si>
    <t>Bergeron, Ginger</t>
  </si>
  <si>
    <t>Ginger Bergeron-Team Leader</t>
  </si>
  <si>
    <t>941-830-0041</t>
  </si>
  <si>
    <t>Lamar Joiner Jr.</t>
  </si>
  <si>
    <t>PO Box 3312 Placida,FL 33946</t>
  </si>
  <si>
    <t xml:space="preserve">Penny Stoakes </t>
  </si>
  <si>
    <t>3 xtra meal tickets</t>
  </si>
  <si>
    <t>941-270-0377</t>
  </si>
  <si>
    <t>Celeste Hickok</t>
  </si>
  <si>
    <t>941-421-9166</t>
  </si>
  <si>
    <t>17 - Leann Stern/ Stern &amp; Bruns Garage</t>
  </si>
  <si>
    <t>Leann Stern</t>
  </si>
  <si>
    <t>see form attached</t>
  </si>
  <si>
    <t>Katy Zanetti</t>
  </si>
  <si>
    <t>Dan Snode</t>
  </si>
  <si>
    <t>617-285-4368</t>
  </si>
  <si>
    <t>HOOKERS</t>
  </si>
  <si>
    <t>Cindy Wagner</t>
  </si>
  <si>
    <t>941-468-6202</t>
  </si>
  <si>
    <t>TEAM REEL HOOKERS</t>
  </si>
  <si>
    <t>Dody Bruns</t>
  </si>
  <si>
    <t>Stern &amp; Bruns Garage</t>
  </si>
  <si>
    <t>Joe Ann Stowers</t>
  </si>
  <si>
    <t>Sarah Stern</t>
  </si>
  <si>
    <t>N/A</t>
  </si>
  <si>
    <t>Kelsey Brunes</t>
  </si>
  <si>
    <t>Mary Wells</t>
  </si>
  <si>
    <t>Clark, Caroline</t>
  </si>
  <si>
    <t>Caroline Clark-Team Leader</t>
  </si>
  <si>
    <t>205-492-3833</t>
  </si>
  <si>
    <t>Randy Rhines</t>
  </si>
  <si>
    <t>18 - Rachel Lovett/ The Other Women</t>
  </si>
  <si>
    <t>PO Box 357 Boca Grande, FL 33921</t>
  </si>
  <si>
    <t>941-525-7622</t>
  </si>
  <si>
    <t>emailed confirmation and sched of events 4/9</t>
  </si>
  <si>
    <t>PO Box 814 Boca Grande, FL 33921</t>
  </si>
  <si>
    <t>TEAM CAVANA</t>
  </si>
  <si>
    <t>941-270-2281</t>
  </si>
  <si>
    <t>430 E. Railroad Ave Boca Grande, FL 33921</t>
  </si>
  <si>
    <t>PAID 550 4/8</t>
  </si>
  <si>
    <t>The Other Women</t>
  </si>
  <si>
    <t xml:space="preserve">Kathi Measner </t>
  </si>
  <si>
    <t>Coe, Shannon</t>
  </si>
  <si>
    <t>Shannon Coe-Team Leader</t>
  </si>
  <si>
    <t>Coe Hog</t>
  </si>
  <si>
    <t>1326 SE 17th St. Fort Lauderdale,FL 33316</t>
  </si>
  <si>
    <t>Dawn Kaye</t>
  </si>
  <si>
    <t>863-414-6299</t>
  </si>
  <si>
    <t>TEAM COE HOG</t>
  </si>
  <si>
    <t>401-487-5549</t>
  </si>
  <si>
    <t>Coleman, Ashley</t>
  </si>
  <si>
    <t>Ashley Coleman-Team Leader</t>
  </si>
  <si>
    <t>PAID $400- OWES $100-</t>
  </si>
  <si>
    <t>Ned Van Deree</t>
  </si>
  <si>
    <t>PO Box 128 Boca Grande FL 33921</t>
  </si>
  <si>
    <t>19 - Emily Wise/ Casuarina</t>
  </si>
  <si>
    <t>Sue Van Deree</t>
  </si>
  <si>
    <t>941-484-3225</t>
  </si>
  <si>
    <t>225 Highpoint Venice FL 34292</t>
  </si>
  <si>
    <t>964-1638</t>
  </si>
  <si>
    <t>Casuarina</t>
  </si>
  <si>
    <t>764 Beach view Drive Boca Grande FL</t>
  </si>
  <si>
    <t>Debbie Ponder</t>
  </si>
  <si>
    <t>Theresa Lashet</t>
  </si>
  <si>
    <t>Capt. Charlie Coleman</t>
  </si>
  <si>
    <t>941-809-8791</t>
  </si>
  <si>
    <t>Coleman, Leslie</t>
  </si>
  <si>
    <t>Leslie Coleman-Team Leader</t>
  </si>
  <si>
    <t>D. Coleman</t>
  </si>
  <si>
    <t>PO Box 323</t>
  </si>
  <si>
    <t>20 - Kristin Stickley/ Turning Tide</t>
  </si>
  <si>
    <t>17931 Oak Creek Rd. Alva FL 33920</t>
  </si>
  <si>
    <t>967-6052</t>
  </si>
  <si>
    <t>Kristin Stickley</t>
  </si>
  <si>
    <t>4660 Arlington Dr. Placida, FL 33946</t>
  </si>
  <si>
    <t>941-662-6242</t>
  </si>
  <si>
    <t>Dan Stickley</t>
  </si>
  <si>
    <t>Trisha Lowe</t>
  </si>
  <si>
    <t>Mandy Tannehill</t>
  </si>
  <si>
    <t>941-370-6115</t>
  </si>
  <si>
    <t>Cooper,Sierra</t>
  </si>
  <si>
    <t>Sierra Cooper-Team Leader</t>
  </si>
  <si>
    <t>727-433-6955</t>
  </si>
  <si>
    <t>Teaser</t>
  </si>
  <si>
    <t>Chad Bombenger</t>
  </si>
  <si>
    <t>Danielle Granean</t>
  </si>
  <si>
    <t>Susan Stickley</t>
  </si>
  <si>
    <t>941-662-5922</t>
  </si>
  <si>
    <t>941-662-6241</t>
  </si>
  <si>
    <t>21 - Joni Shipley Boca Blue</t>
  </si>
  <si>
    <t>Debi Keys</t>
  </si>
  <si>
    <t>304-646-1619</t>
  </si>
  <si>
    <t>Crafton,Tammy</t>
  </si>
  <si>
    <t>Tammy Crafton-Team Leader</t>
  </si>
  <si>
    <t>941-270-1544</t>
  </si>
  <si>
    <t>Anejo</t>
  </si>
  <si>
    <t>Tater Spinks</t>
  </si>
  <si>
    <t>Lili Haggerty</t>
  </si>
  <si>
    <t>913-526-6185</t>
  </si>
  <si>
    <t>941-697-0144</t>
  </si>
  <si>
    <t>22 - Lisa Gregg/ Tequila Tales</t>
  </si>
  <si>
    <t>Crocker, Lenai</t>
  </si>
  <si>
    <t>Lenai Crocker-Team Leader</t>
  </si>
  <si>
    <t>941-468-4802</t>
  </si>
  <si>
    <t>Short Drift</t>
  </si>
  <si>
    <t>Shannon Hoeckel</t>
  </si>
  <si>
    <t>Lisa Gregg</t>
  </si>
  <si>
    <t>11068 Sunnydale Ave Englewood FL 34224</t>
  </si>
  <si>
    <t>941-258-0555</t>
  </si>
  <si>
    <t>Tequila Tales</t>
  </si>
  <si>
    <t>James Gregg</t>
  </si>
  <si>
    <t>Jennifer Belmont</t>
  </si>
  <si>
    <t>941-223-2662</t>
  </si>
  <si>
    <t xml:space="preserve">or </t>
  </si>
  <si>
    <t xml:space="preserve">193 Caddy Rd. Rotonda West FL </t>
  </si>
  <si>
    <t>Tina Vogt</t>
  </si>
  <si>
    <t>941-286-2518</t>
  </si>
  <si>
    <t>760-803-9819</t>
  </si>
  <si>
    <t>341 Baily St. Boca Grande FL 33921</t>
  </si>
  <si>
    <t>Lizzy Vogt</t>
  </si>
  <si>
    <t>GYPSEAS</t>
  </si>
  <si>
    <t>TEAM REEL GYPSEAS</t>
  </si>
  <si>
    <t>ONLY 3 ANGLERS</t>
  </si>
  <si>
    <t>Del Guercio, Alicia</t>
  </si>
  <si>
    <t>Alicia Del Guercio-Team Leader</t>
  </si>
  <si>
    <t>410-241-2298</t>
  </si>
  <si>
    <t xml:space="preserve">Blaze </t>
  </si>
  <si>
    <t>Katherine Del Guercio</t>
  </si>
  <si>
    <t>410-404-7079</t>
  </si>
  <si>
    <t>23 - Ashley Coleman/ Triple Trouble</t>
  </si>
  <si>
    <t>TEAM FISH N</t>
  </si>
  <si>
    <t>Abby Del Guercio</t>
  </si>
  <si>
    <t>410-830-1451</t>
  </si>
  <si>
    <t>CHICKS</t>
  </si>
  <si>
    <t>TEAM FISN N CHICKS</t>
  </si>
  <si>
    <t>Ned Van Dervee</t>
  </si>
  <si>
    <t>Sue Van Dervee</t>
  </si>
  <si>
    <t>Donna</t>
  </si>
  <si>
    <t xml:space="preserve">Ned VanDervee </t>
  </si>
  <si>
    <t>484-3225</t>
  </si>
  <si>
    <t>24 - Dianne Pavia/ Yellow Hammered</t>
  </si>
  <si>
    <t>Alicia Del Guercio- 2014 Ladies Day Retail $240.00 PAID IN FULL CHECK NUMBER 7651</t>
  </si>
  <si>
    <t>Dianne Pavia</t>
  </si>
  <si>
    <t>Yellow Hammered</t>
  </si>
  <si>
    <t>Nick Wenzel</t>
  </si>
  <si>
    <t xml:space="preserve">Donna Caso </t>
  </si>
  <si>
    <t>Kathy Cross</t>
  </si>
  <si>
    <t>Peachie</t>
  </si>
  <si>
    <t>Edwards,Leslie</t>
  </si>
  <si>
    <t>Leslie Edwards-Team Leader</t>
  </si>
  <si>
    <t>716-4811</t>
  </si>
  <si>
    <t>Lamar Joiner Sr.</t>
  </si>
  <si>
    <t>1235 Highland Ave. Englewood, FL 34223</t>
  </si>
  <si>
    <t>25 - Jill Lewis/ Blaze</t>
  </si>
  <si>
    <t>Arlene Beauchamp</t>
  </si>
  <si>
    <t>2801 Oyster Creek Dr. Englewood FL 34224</t>
  </si>
  <si>
    <t>TEAM KEY</t>
  </si>
  <si>
    <t>AGENCY</t>
  </si>
  <si>
    <t>????</t>
  </si>
  <si>
    <t>941-270-7604</t>
  </si>
  <si>
    <t>TEAM KEY AGENCY INC.</t>
  </si>
  <si>
    <t>Engstrom,Pam</t>
  </si>
  <si>
    <t>Pam Engstrom-Team Leader</t>
  </si>
  <si>
    <t>116 9th St Hampton IL 61256</t>
  </si>
  <si>
    <t>Shauna Lewis</t>
  </si>
  <si>
    <t>3612 Deer Ridge Ct. Bettendorf, IA 52722</t>
  </si>
  <si>
    <t>TEAM</t>
  </si>
  <si>
    <t>Joanne Pheifer</t>
  </si>
  <si>
    <t>563-650-1780</t>
  </si>
  <si>
    <t>128 9th St. Hampton IL 61256</t>
  </si>
  <si>
    <t>26 - Coynne Baily/ Salty Sisters</t>
  </si>
  <si>
    <t>MISSISSIPPI</t>
  </si>
  <si>
    <t xml:space="preserve">Corynne Baily </t>
  </si>
  <si>
    <t>Chad Lach</t>
  </si>
  <si>
    <t>Hamilton,Judi</t>
  </si>
  <si>
    <t xml:space="preserve">Katie Spurgeon </t>
  </si>
  <si>
    <t>Judi Hamilton-Team Leader</t>
  </si>
  <si>
    <t>PAID $100- (4/8/14)OWES$400</t>
  </si>
  <si>
    <t>Salty Sisters</t>
  </si>
  <si>
    <t>360 Tarpon Boca Grande, FL 33921</t>
  </si>
  <si>
    <t>Natalie Spurgeon</t>
  </si>
  <si>
    <t>Pamela Hetzler</t>
  </si>
  <si>
    <t>170 Palm Boca Grande, FL 33921</t>
  </si>
  <si>
    <t>TEAM LEROY'S</t>
  </si>
  <si>
    <t>Leslie Joiner</t>
  </si>
  <si>
    <t>GALS</t>
  </si>
  <si>
    <t xml:space="preserve">27 - Jamie Kuigowski/ Chaos </t>
  </si>
  <si>
    <t>TEAM LEROY'S GALS</t>
  </si>
  <si>
    <t>Jamie Kuigowski</t>
  </si>
  <si>
    <t>Henderson, Alison</t>
  </si>
  <si>
    <t>941-276-7888</t>
  </si>
  <si>
    <t>Alison Henderson-Team Leader</t>
  </si>
  <si>
    <t>941-662-9834</t>
  </si>
  <si>
    <t>Bright Knight</t>
  </si>
  <si>
    <t>941-628-5850</t>
  </si>
  <si>
    <t>Chris Reecher</t>
  </si>
  <si>
    <t>TEAM ANGER</t>
  </si>
  <si>
    <t>858-220-1304</t>
  </si>
  <si>
    <t>MANAGEMENT</t>
  </si>
  <si>
    <t>TEAM ANGER MANAGEMENT</t>
  </si>
  <si>
    <t>Danielle Torres</t>
  </si>
  <si>
    <t>Ianita, Lisa</t>
  </si>
  <si>
    <t>Lisa Ianita-Team Leader</t>
  </si>
  <si>
    <t>941-964-2002</t>
  </si>
  <si>
    <t>Knight Brothers 28</t>
  </si>
  <si>
    <t>9284 Spring Circle Port Charlotte,FL 33981</t>
  </si>
  <si>
    <t>28 - Jodi Overman/ Reelin' Bees</t>
  </si>
  <si>
    <t>2193 Chatburn Ave Port Charlotte,FL 33952</t>
  </si>
  <si>
    <t>paid registration</t>
  </si>
  <si>
    <t>Jodi Overman</t>
  </si>
  <si>
    <t>TEAM SISTERS</t>
  </si>
  <si>
    <t>941-626-1184</t>
  </si>
  <si>
    <t>OWE 75</t>
  </si>
  <si>
    <t>941-441-5113</t>
  </si>
  <si>
    <t>7141 Fancy St. Englewood FL 34224</t>
  </si>
  <si>
    <t>owes $75 for meal tickets</t>
  </si>
  <si>
    <t>Dawn Mitchell</t>
  </si>
  <si>
    <t>941-626-0514</t>
  </si>
  <si>
    <t>3 meal tickets</t>
  </si>
  <si>
    <t>Reelin' Bees</t>
  </si>
  <si>
    <t>RESTAURANT</t>
  </si>
  <si>
    <t>Lisa Hayes</t>
  </si>
  <si>
    <t>941-270-7934</t>
  </si>
  <si>
    <t>Levesque, Jody</t>
  </si>
  <si>
    <t>Jody Levesque-Team Leader</t>
  </si>
  <si>
    <t>PAID $100-OWES $400</t>
  </si>
  <si>
    <t>2085 S O Brien St. Tampa FL 33609</t>
  </si>
  <si>
    <t>Katie Croyle</t>
  </si>
  <si>
    <t>266-3346</t>
  </si>
  <si>
    <t>457-0509</t>
  </si>
  <si>
    <t>29 - Jenny Kreusch/ Crazy on Outdoors</t>
  </si>
  <si>
    <t>843-670-9319</t>
  </si>
  <si>
    <t>Becky Mason</t>
  </si>
  <si>
    <t>Crazy on Outdoors</t>
  </si>
  <si>
    <t>Jessica Kyte</t>
  </si>
  <si>
    <t>Kimber Williams</t>
  </si>
  <si>
    <t>Mills, Amber</t>
  </si>
  <si>
    <t>Amber Mills-Team Leader</t>
  </si>
  <si>
    <t>83 Long Meadow Lane Rotonda West FL</t>
  </si>
  <si>
    <t>30 - Chantel Spurgeon/ Silver Queens</t>
  </si>
  <si>
    <t>Chantell Spurgeon</t>
  </si>
  <si>
    <t>760-317-8213</t>
  </si>
  <si>
    <t>Johnny Bylaska</t>
  </si>
  <si>
    <t>941-400-1091</t>
  </si>
  <si>
    <t>2109 Shawnee St. Sarasota FL 34231</t>
  </si>
  <si>
    <t>941-468-1558</t>
  </si>
  <si>
    <t>Stephanie Rutan</t>
  </si>
  <si>
    <t>260-433-299</t>
  </si>
  <si>
    <t>7356 Finnegan St. Port Charlotte FL 33981</t>
  </si>
  <si>
    <t>1-941-587-3958</t>
  </si>
  <si>
    <t>Mills, Falon</t>
  </si>
  <si>
    <t>Falon Mills-Team Leader</t>
  </si>
  <si>
    <t>31 - Darcy Neff/ Mullet Skiff</t>
  </si>
  <si>
    <t>941-270-0324</t>
  </si>
  <si>
    <t>Willie Mills</t>
  </si>
  <si>
    <t>14339 Montmarte Ave Port Charlotte, FL</t>
  </si>
  <si>
    <t>Mullet Skiff</t>
  </si>
  <si>
    <t>Jesse Craddock</t>
  </si>
  <si>
    <t>Erin McCormick</t>
  </si>
  <si>
    <t>TEAM FISHY ITCHY</t>
  </si>
  <si>
    <t>Ashley Burr</t>
  </si>
  <si>
    <t>941-456-2101</t>
  </si>
  <si>
    <t>941-916-2133</t>
  </si>
  <si>
    <t>Courtney Garrison</t>
  </si>
  <si>
    <t>941-276-3660</t>
  </si>
  <si>
    <t>Richardson,Judi</t>
  </si>
  <si>
    <t>Judi Richardson-Team Leader</t>
  </si>
  <si>
    <t>303-906-7997</t>
  </si>
  <si>
    <t>PAID $400- (4/3/14)OWES$100</t>
  </si>
  <si>
    <t>PO Box 2304 Boca Grande, FL 33921</t>
  </si>
  <si>
    <t>Stacy Housley</t>
  </si>
  <si>
    <t>941-468-6074</t>
  </si>
  <si>
    <t>PO Box 473 Boca Grande, FL 33921</t>
  </si>
  <si>
    <t>Julie Cobb</t>
  </si>
  <si>
    <t>941-592-6700</t>
  </si>
  <si>
    <t>941-585-9772</t>
  </si>
  <si>
    <t>941-456-0452</t>
  </si>
  <si>
    <t>PO Box 339 Boca Grande, FL 33921</t>
  </si>
  <si>
    <t>32- Kathy Futch/ Fab Futch Four</t>
  </si>
  <si>
    <t>Kathy Futch</t>
  </si>
  <si>
    <t>941-964-0234</t>
  </si>
  <si>
    <t>Mark Futch</t>
  </si>
  <si>
    <t>Julie Remsen</t>
  </si>
  <si>
    <t>941-456-6442</t>
  </si>
  <si>
    <t>941-286-6591</t>
  </si>
  <si>
    <t>Riker,Rebecca</t>
  </si>
  <si>
    <t>Rebecca Riker-Team Leader</t>
  </si>
  <si>
    <t>941-964-0480</t>
  </si>
  <si>
    <t>Reel Boca</t>
  </si>
  <si>
    <t>Dumplin Wheeler</t>
  </si>
  <si>
    <t>PO Box 202 Boca Grande, FL 33921</t>
  </si>
  <si>
    <t>Rey Futch Urbat</t>
  </si>
  <si>
    <t>813-892-4136</t>
  </si>
  <si>
    <t>Marisa Futch</t>
  </si>
  <si>
    <t>407-721-1076</t>
  </si>
  <si>
    <t>Jennifer Burch</t>
  </si>
  <si>
    <t>Cpt. Mark Futch</t>
  </si>
  <si>
    <t>941-740-0662</t>
  </si>
  <si>
    <t>Kris Boyden</t>
  </si>
  <si>
    <t>441-6470</t>
  </si>
  <si>
    <t>560 So.McCall Rd Englewood FL 34223</t>
  </si>
  <si>
    <t>33 - Candy Brook/ Bella Siren</t>
  </si>
  <si>
    <t>check in the mail</t>
  </si>
  <si>
    <t>Shirley Lordson</t>
  </si>
  <si>
    <t>697-5369</t>
  </si>
  <si>
    <t>David Chatham</t>
  </si>
  <si>
    <t>1961 Florida Ave Englewood FL 34224</t>
  </si>
  <si>
    <t>Shipley,Joni</t>
  </si>
  <si>
    <t>Joni Shipley-Team Leader</t>
  </si>
  <si>
    <t>PO Box 1893 Boca Grande FL 33921</t>
  </si>
  <si>
    <t>Julianne Green</t>
  </si>
  <si>
    <t>PO Box 1088 Boca Grande FL 33921</t>
  </si>
  <si>
    <t>TEAM BOCA BLUE</t>
  </si>
  <si>
    <t>158 Medalist Rd. Rotonda West FL 33947</t>
  </si>
  <si>
    <t>BABES</t>
  </si>
  <si>
    <t>Jennae Burdick</t>
  </si>
  <si>
    <t>941-716-2532</t>
  </si>
  <si>
    <t>277 N.NewYork Ave Englewood, FL 34224</t>
  </si>
  <si>
    <t>964-0907</t>
  </si>
  <si>
    <t>TEAM BOCA BLUE BABES</t>
  </si>
  <si>
    <t>34 - Lauren Rinaldo/ Sea Hags</t>
  </si>
  <si>
    <t>Starr, Erin</t>
  </si>
  <si>
    <t>Erin Starr-Team Leader</t>
  </si>
  <si>
    <t>941-456-2339</t>
  </si>
  <si>
    <t>Lauren Rinaldo</t>
  </si>
  <si>
    <t>Bryan Ball</t>
  </si>
  <si>
    <t>PO Box 1876 Boca Grande</t>
  </si>
  <si>
    <t>Sea Hags</t>
  </si>
  <si>
    <t>Jennifer Grasser</t>
  </si>
  <si>
    <t>816-716-8997</t>
  </si>
  <si>
    <t>22501 Marisol Ave Port Charlotte FL 33954</t>
  </si>
  <si>
    <t xml:space="preserve">Danee Weir </t>
  </si>
  <si>
    <t>Cpt. Lamar Joiner Jr</t>
  </si>
  <si>
    <t>TEAM BARNICHOL</t>
  </si>
  <si>
    <t>Lorraine Vickers</t>
  </si>
  <si>
    <t>917-687-0632</t>
  </si>
  <si>
    <t>99 Mark Twain Lane Rotonda FL 33947</t>
  </si>
  <si>
    <t>35 - Libby Appelo/ Apex Roofmasters</t>
  </si>
  <si>
    <t>Libby Appelo</t>
  </si>
  <si>
    <t>1 poster</t>
  </si>
  <si>
    <t>Job Site</t>
  </si>
  <si>
    <t>David Appelo Sr</t>
  </si>
  <si>
    <t>Jasmine Freeman</t>
  </si>
  <si>
    <t>LS/XL</t>
  </si>
  <si>
    <t>Christine Twonbly</t>
  </si>
  <si>
    <t>HARDWARE</t>
  </si>
  <si>
    <t>Christine Borgersen</t>
  </si>
  <si>
    <t>239-265-6940</t>
  </si>
  <si>
    <t>Shannon Friday</t>
  </si>
  <si>
    <t>15035 Community Ave Port Charlotte FL 33953</t>
  </si>
  <si>
    <t xml:space="preserve">David Appelo Sr. </t>
  </si>
  <si>
    <t>941-815-1758</t>
  </si>
  <si>
    <t>TEAM BARNICHOL HARDWARE</t>
  </si>
  <si>
    <t>Thompson,Jean</t>
  </si>
  <si>
    <t>Jean Thompson-Team Leader</t>
  </si>
  <si>
    <t>941-822-9171</t>
  </si>
  <si>
    <t>Billy Thompson</t>
  </si>
  <si>
    <t>2576 Oberon Road Englewood FL 34224</t>
  </si>
  <si>
    <t>36 - Paula Beecher/ Sisters</t>
  </si>
  <si>
    <t>Chris Oliver</t>
  </si>
  <si>
    <t>Kight Brothers 28</t>
  </si>
  <si>
    <t>941-650-9557</t>
  </si>
  <si>
    <t>Tina Sexton</t>
  </si>
  <si>
    <t>Jean Thompson Additional Items Order: 1 EXTRA MEAL BRACELET &amp; 1 LONG SLEEVE PERFORMANCE SHIRT-SIZE LARGE     $70.00 PAID CHECK NUMBER 1183</t>
  </si>
  <si>
    <t>Wenzel,Cannon</t>
  </si>
  <si>
    <t>Cannon Wenzel-Team Leader</t>
  </si>
  <si>
    <t>203-241-0525</t>
  </si>
  <si>
    <t>Dylan Marie</t>
  </si>
  <si>
    <t>Jesse Smith</t>
  </si>
  <si>
    <t>37 - Sharon Young/ Yellow Fin</t>
  </si>
  <si>
    <t>Sharon Young</t>
  </si>
  <si>
    <t>941-285-0098</t>
  </si>
  <si>
    <t>TEAM SEA CUPS</t>
  </si>
  <si>
    <t>Melissa Laterza</t>
  </si>
  <si>
    <t>941-223-5298</t>
  </si>
  <si>
    <t>Jennifer Brow</t>
  </si>
  <si>
    <t>Amanda Daughtry</t>
  </si>
  <si>
    <t>Kim McLeod</t>
  </si>
  <si>
    <t>Jill Giuliano</t>
  </si>
  <si>
    <t>Wise,Emily</t>
  </si>
  <si>
    <t>Emily Wise-Team Leader</t>
  </si>
  <si>
    <t>Theresa Lasher</t>
  </si>
  <si>
    <t>TEAM HUDSONS</t>
  </si>
  <si>
    <t>GROCERY</t>
  </si>
  <si>
    <t>Judy Kesterson</t>
  </si>
  <si>
    <t>941-809-8391</t>
  </si>
  <si>
    <t>TEAM HUDSON'S GROCERY</t>
  </si>
  <si>
    <t>Zipay, Danielle</t>
  </si>
  <si>
    <t>Danielle Zipay-Team Leader</t>
  </si>
  <si>
    <t>941-456-4056</t>
  </si>
  <si>
    <t>Mark Lieberman</t>
  </si>
  <si>
    <t>7055 York Street Englewood FL 34224</t>
  </si>
  <si>
    <t>Bonnie Ebie</t>
  </si>
  <si>
    <t>Amy Boan</t>
  </si>
  <si>
    <t>334-649-0345</t>
  </si>
  <si>
    <t>941-809-7424</t>
  </si>
  <si>
    <t>Bergeron</t>
  </si>
  <si>
    <t xml:space="preserve">Ginger </t>
  </si>
  <si>
    <t>paid</t>
  </si>
  <si>
    <t>fb</t>
  </si>
  <si>
    <t>Celeste Hickde</t>
  </si>
  <si>
    <t>Barbara Resmondo</t>
  </si>
  <si>
    <t xml:space="preserve">Lamar Joiner </t>
  </si>
  <si>
    <t>Berry</t>
  </si>
  <si>
    <t xml:space="preserve">Gina </t>
  </si>
  <si>
    <t>513-325-5855</t>
  </si>
  <si>
    <t xml:space="preserve">El gavilan </t>
  </si>
  <si>
    <t>Gina Kaplan</t>
  </si>
  <si>
    <t>Chirsti Mack</t>
  </si>
  <si>
    <t>Julie Schaefer</t>
  </si>
  <si>
    <t>Blair</t>
  </si>
  <si>
    <t xml:space="preserve">Janet </t>
  </si>
  <si>
    <t>Terrell Italiano</t>
  </si>
  <si>
    <t>Kathleen Turner</t>
  </si>
  <si>
    <t>Cpt. Nelson Italiano III</t>
  </si>
  <si>
    <t>Caldwell</t>
  </si>
  <si>
    <t>Katie</t>
  </si>
  <si>
    <t>941-964-1298</t>
  </si>
  <si>
    <t>Runaway</t>
  </si>
  <si>
    <t>964-0083</t>
  </si>
  <si>
    <t>Candace Ward</t>
  </si>
  <si>
    <t>Bill Caldwell</t>
  </si>
  <si>
    <t>Camp</t>
  </si>
  <si>
    <t>Julie</t>
  </si>
  <si>
    <t>412-5637</t>
  </si>
  <si>
    <t>662-9834</t>
  </si>
  <si>
    <t>Connie Swartezndruber</t>
  </si>
  <si>
    <t>406-291-1230</t>
  </si>
  <si>
    <t>Steve Ahlers</t>
  </si>
  <si>
    <t>628-1881</t>
  </si>
  <si>
    <t>Cirincione</t>
  </si>
  <si>
    <t>Heather</t>
  </si>
  <si>
    <t>813-340-80</t>
  </si>
  <si>
    <t>need to confirm</t>
  </si>
  <si>
    <t>Ladies of Hopkins Café</t>
  </si>
  <si>
    <t>Ladies of Hopkins Carter</t>
  </si>
  <si>
    <t>Jackie Nicholas</t>
  </si>
  <si>
    <t>Sarah Neumann</t>
  </si>
  <si>
    <t>Ernie Rubio</t>
  </si>
  <si>
    <t>Clark</t>
  </si>
  <si>
    <t xml:space="preserve">Caroline </t>
  </si>
  <si>
    <t>(205) 492-3833</t>
  </si>
  <si>
    <t>Witness</t>
  </si>
  <si>
    <t>Ms Erin Star</t>
  </si>
  <si>
    <t>Ms Becky Patterson</t>
  </si>
  <si>
    <t>Mrs. Nicole Coleman</t>
  </si>
  <si>
    <t>maybe</t>
  </si>
  <si>
    <t>Coe</t>
  </si>
  <si>
    <t>Shannon</t>
  </si>
  <si>
    <t>Coehog</t>
  </si>
  <si>
    <t>406-795-7527</t>
  </si>
  <si>
    <t>Coleman,K</t>
  </si>
  <si>
    <t xml:space="preserve">Kristie </t>
  </si>
  <si>
    <t>captcoleman@embarqmail.com</t>
  </si>
  <si>
    <t>Sarah Bowdel</t>
  </si>
  <si>
    <t>Sue Snyder</t>
  </si>
  <si>
    <t>Del Guercio</t>
  </si>
  <si>
    <t xml:space="preserve">Katie </t>
  </si>
  <si>
    <t>paid in full</t>
  </si>
  <si>
    <t>13015 Jerome Jay Dr cockeyville MD 21030</t>
  </si>
  <si>
    <t>Alicia Del Guercio</t>
  </si>
  <si>
    <t>Gaby Saintz</t>
  </si>
  <si>
    <t>Angie Milles</t>
  </si>
  <si>
    <t>Dulac</t>
  </si>
  <si>
    <t xml:space="preserve">Bobbi </t>
  </si>
  <si>
    <t>207-450-9171</t>
  </si>
  <si>
    <t>Pelagic</t>
  </si>
  <si>
    <t>2013 call</t>
  </si>
  <si>
    <t>Kari Hayden</t>
  </si>
  <si>
    <t>Angie Ormond</t>
  </si>
  <si>
    <t>941-234-3949</t>
  </si>
  <si>
    <t>20 conservation</t>
  </si>
  <si>
    <t>815-1848</t>
  </si>
  <si>
    <t>Lucky Lady</t>
  </si>
  <si>
    <t>Jennifer Mason</t>
  </si>
  <si>
    <t>941-735-1387</t>
  </si>
  <si>
    <t>10465 Monticell Dr, Port Charlotte, FL 33981</t>
  </si>
  <si>
    <t>Alicia Adams</t>
  </si>
  <si>
    <t>941-223-4993</t>
  </si>
  <si>
    <t>lm</t>
  </si>
  <si>
    <t>Maren Parent</t>
  </si>
  <si>
    <t>Travis Ormond</t>
  </si>
  <si>
    <t>941-374-1669</t>
  </si>
  <si>
    <t>Kim Hart</t>
  </si>
  <si>
    <t>Dawn Balsizer</t>
  </si>
  <si>
    <t>Chris Hunter</t>
  </si>
  <si>
    <t>Gayle Crowell</t>
  </si>
  <si>
    <t>863-294-7319</t>
  </si>
  <si>
    <t>Shooter II</t>
  </si>
  <si>
    <t>2175 Belaire Dr, Winter Haven, FL 33880</t>
  </si>
  <si>
    <t>Engstrom</t>
  </si>
  <si>
    <t>Pam</t>
  </si>
  <si>
    <t>Cathy Konrad</t>
  </si>
  <si>
    <t>Janet Boulund</t>
  </si>
  <si>
    <t>563-332-4208</t>
  </si>
  <si>
    <t>signing up</t>
  </si>
  <si>
    <t>Paul Wagenseil</t>
  </si>
  <si>
    <t>941-270-2224</t>
  </si>
  <si>
    <t>Fink</t>
  </si>
  <si>
    <t xml:space="preserve">Annette </t>
  </si>
  <si>
    <t>419-315-6018</t>
  </si>
  <si>
    <t>Melissa the Greek</t>
  </si>
  <si>
    <t>Tricia Boyers</t>
  </si>
  <si>
    <t>conservation paid</t>
  </si>
  <si>
    <t>Carol Martin</t>
  </si>
  <si>
    <t>Stacey Seitz</t>
  </si>
  <si>
    <t>Diane Belinksi</t>
  </si>
  <si>
    <t>941-964-0858</t>
  </si>
  <si>
    <t>dulac</t>
  </si>
  <si>
    <t>bobbi</t>
  </si>
  <si>
    <t xml:space="preserve">Leroy Bennett </t>
  </si>
  <si>
    <t>blair</t>
  </si>
  <si>
    <t>janet</t>
  </si>
  <si>
    <t>hopkins</t>
  </si>
  <si>
    <t>cheryl</t>
  </si>
  <si>
    <t>Hamilton</t>
  </si>
  <si>
    <t xml:space="preserve">Judi </t>
  </si>
  <si>
    <t>941-270-1065</t>
  </si>
  <si>
    <t>PO BOX 920, Boca Grande, FL 33921</t>
  </si>
  <si>
    <t>talked to alreadt</t>
  </si>
  <si>
    <t>Becca Burch</t>
  </si>
  <si>
    <t>XS</t>
  </si>
  <si>
    <t>Annakese Hamilton</t>
  </si>
  <si>
    <t>769-4380</t>
  </si>
  <si>
    <t>PO BOX 202, Boca Grande, FL 33921</t>
  </si>
  <si>
    <t>Anne DePury</t>
  </si>
  <si>
    <t>Stacy Seitz</t>
  </si>
  <si>
    <t>1007 S. Sterling Ave, Tampa, FL 33629</t>
  </si>
  <si>
    <t>Maegan</t>
  </si>
  <si>
    <t>PO BOX 51, Boca Grande, FL 33921</t>
  </si>
  <si>
    <t>Hastings</t>
  </si>
  <si>
    <t>1235 Higland Ave, Englewood, FL 34223</t>
  </si>
  <si>
    <t>Mary Anne</t>
  </si>
  <si>
    <t>863-558-5412</t>
  </si>
  <si>
    <t>she knows</t>
  </si>
  <si>
    <t>Trish Meiser</t>
  </si>
  <si>
    <t>Lamar Joiner SR</t>
  </si>
  <si>
    <t>Jeanne Mikkelsen</t>
  </si>
  <si>
    <t>Bikini Baiter</t>
  </si>
  <si>
    <t>Myriam Glover</t>
  </si>
  <si>
    <t>708 Olympia Ave, Punta Gorda, FL 33950</t>
  </si>
  <si>
    <t>Hayden</t>
  </si>
  <si>
    <t>signed up</t>
  </si>
  <si>
    <t>Kari</t>
  </si>
  <si>
    <t>941-815-1848</t>
  </si>
  <si>
    <t>Falon Mills</t>
  </si>
  <si>
    <t>El fin</t>
  </si>
  <si>
    <t>260-705-4185</t>
  </si>
  <si>
    <t>Stacey Hudson</t>
  </si>
  <si>
    <t>260-240-6605</t>
  </si>
  <si>
    <t>lm for shirt?</t>
  </si>
  <si>
    <t>239-340-6328</t>
  </si>
  <si>
    <t>Robert Jones</t>
  </si>
  <si>
    <t>334 San Cristobal Ave</t>
  </si>
  <si>
    <t>Patsy Fyfe</t>
  </si>
  <si>
    <t>941-855-0088</t>
  </si>
  <si>
    <t>PO BOX 905, Boca Grande, FL 33921</t>
  </si>
  <si>
    <t>Hopkins</t>
  </si>
  <si>
    <t xml:space="preserve">Cheryl </t>
  </si>
  <si>
    <t>336-391-0133</t>
  </si>
  <si>
    <t>SeaHawk</t>
  </si>
  <si>
    <t>talked to</t>
  </si>
  <si>
    <t>116 9th Street, Hampton, IL 61256</t>
  </si>
  <si>
    <t>20 conserve</t>
  </si>
  <si>
    <t>3621 Deer Ridge Ct, Bettendorf, IA 52722</t>
  </si>
  <si>
    <t>PO BOX 782, Boca Grande, FL 33921</t>
  </si>
  <si>
    <t>Karen Clark</t>
  </si>
  <si>
    <t>941-726-1995</t>
  </si>
  <si>
    <t>Tara Welles-Jones</t>
  </si>
  <si>
    <t>863-990-4733</t>
  </si>
  <si>
    <t>Charlotte Harbor Charter Company</t>
  </si>
  <si>
    <t>Dizey Lindquist</t>
  </si>
  <si>
    <t>941-320-7972</t>
  </si>
  <si>
    <t>Babe Darna</t>
  </si>
  <si>
    <t>Ianita</t>
  </si>
  <si>
    <t xml:space="preserve">Lisa </t>
  </si>
  <si>
    <t>Salty Craker</t>
  </si>
  <si>
    <t>Sage Bevis</t>
  </si>
  <si>
    <t>Cassie Lawrence</t>
  </si>
  <si>
    <t>Michelle Padgett</t>
  </si>
  <si>
    <t>Ron Jones</t>
  </si>
  <si>
    <t>emailed 5/8</t>
  </si>
  <si>
    <t>Katie Del Guercio</t>
  </si>
  <si>
    <t>emailng for 3 rd angler</t>
  </si>
  <si>
    <t>The Blaze</t>
  </si>
  <si>
    <t>13015 Jerome Jay Dr, Cockeysville, MD 21030</t>
  </si>
  <si>
    <t xml:space="preserve">angie knows </t>
  </si>
  <si>
    <t>Kelly Reark</t>
  </si>
  <si>
    <t>Megan Reark</t>
  </si>
  <si>
    <t>270-0289</t>
  </si>
  <si>
    <t>Mike Reark</t>
  </si>
  <si>
    <t>Joiner</t>
  </si>
  <si>
    <t>Melissa</t>
  </si>
  <si>
    <t>not sure who yet</t>
  </si>
  <si>
    <t>Rachel Damiolo</t>
  </si>
  <si>
    <t>941-964-0189</t>
  </si>
  <si>
    <t>El Gavilan</t>
  </si>
  <si>
    <t>PO BOX 1485, Boca Grande, FL 33921</t>
  </si>
  <si>
    <t>941-979-2676</t>
  </si>
  <si>
    <t xml:space="preserve">called </t>
  </si>
  <si>
    <t>Englewood, FL</t>
  </si>
  <si>
    <t>LeeAnn Knight</t>
  </si>
  <si>
    <t>Deanna Damioli</t>
  </si>
  <si>
    <t>Amber Mills</t>
  </si>
  <si>
    <t>352-278-6635</t>
  </si>
  <si>
    <t>Cannon Jones</t>
  </si>
  <si>
    <t>Amnada Beno</t>
  </si>
  <si>
    <t>Nicole Smith</t>
  </si>
  <si>
    <t>Tracy Roeder</t>
  </si>
  <si>
    <t>Jones</t>
  </si>
  <si>
    <t>Kyle</t>
  </si>
  <si>
    <t>Ginger Bergeron</t>
  </si>
  <si>
    <t>Magic</t>
  </si>
  <si>
    <t>PO BOX 3312, Placida, FL 33940</t>
  </si>
  <si>
    <t>called paid in full 3/8</t>
  </si>
  <si>
    <t>203-241-0804</t>
  </si>
  <si>
    <t>Nautigals</t>
  </si>
  <si>
    <t>1961 Georgia Ave, Englewood, FL 34224</t>
  </si>
  <si>
    <t>3250 Waterside Dr, Englewood, FL 34224</t>
  </si>
  <si>
    <t>Cappy Joiner</t>
  </si>
  <si>
    <t>Samantha Nelson</t>
  </si>
  <si>
    <t>PO BOX 1802, Boca Grande, FL 33921</t>
  </si>
  <si>
    <t>Holly King</t>
  </si>
  <si>
    <t>PO BOX 1893, Boca Gradne, FL 33921</t>
  </si>
  <si>
    <t>PO BOX 1654, Boca Grande, FL 33921</t>
  </si>
  <si>
    <t>158 Medalist Rd, Rotonda, FL 33947</t>
  </si>
  <si>
    <t>Caroline Clark</t>
  </si>
  <si>
    <t>Sitara</t>
  </si>
  <si>
    <t>PO BOX 357, Boca Grande, FL 33921</t>
  </si>
  <si>
    <t>Brian Ball</t>
  </si>
  <si>
    <t>La Chance</t>
  </si>
  <si>
    <t xml:space="preserve">Julie </t>
  </si>
  <si>
    <t>941-822-9946</t>
  </si>
  <si>
    <t>Team Double Take</t>
  </si>
  <si>
    <t>Lila Sessums</t>
  </si>
  <si>
    <t>3330 Williamson Rd, Clinton, MS</t>
  </si>
  <si>
    <t>Jeanette Clark</t>
  </si>
  <si>
    <t>Sandy Gillette</t>
  </si>
  <si>
    <t>1482 Shoal way, Osprey, FL 34229</t>
  </si>
  <si>
    <t>Meredith Haws Balasco</t>
  </si>
  <si>
    <t>813-992-5395</t>
  </si>
  <si>
    <t>Christina Slattery</t>
  </si>
  <si>
    <t>703 S Newport Ave, Tampa, FL 33606</t>
  </si>
  <si>
    <t>941-468-2680</t>
  </si>
  <si>
    <t>Stephanie Hutcherson</t>
  </si>
  <si>
    <t>941-628-9153</t>
  </si>
  <si>
    <t>Meagan White</t>
  </si>
  <si>
    <t>941-716-4446</t>
  </si>
  <si>
    <t>Chris Slattery</t>
  </si>
  <si>
    <t>941-468-1618</t>
  </si>
  <si>
    <t xml:space="preserve">can not fish </t>
  </si>
  <si>
    <t>Letitia McKibben</t>
  </si>
  <si>
    <t>Lasher</t>
  </si>
  <si>
    <t>Theresa</t>
  </si>
  <si>
    <t>donating jewlry at easter</t>
  </si>
  <si>
    <t>Heather Kendell</t>
  </si>
  <si>
    <t>4726 Laurel Rd, Tampa, FL 33629</t>
  </si>
  <si>
    <t>Cariss Baiga</t>
  </si>
  <si>
    <t>1190 E Washington St Apt 521</t>
  </si>
  <si>
    <t>Steve Futch</t>
  </si>
  <si>
    <t>Jody Italiano Levesque</t>
  </si>
  <si>
    <t>813-207-5005</t>
  </si>
  <si>
    <t>208 O'Brien St, Tampa, FL 33609</t>
  </si>
  <si>
    <t>941-855-0500</t>
  </si>
  <si>
    <t>Team Hudsons</t>
  </si>
  <si>
    <t>3211 W Swann Ave Unit 708, Tampa, FL 33629</t>
  </si>
  <si>
    <t>4065 Majestic Oak Ln, Brooksville, FL 34602</t>
  </si>
  <si>
    <t>Elaine Fehring</t>
  </si>
  <si>
    <t>Causarina</t>
  </si>
  <si>
    <t>964-7439</t>
  </si>
  <si>
    <t>Heather Sovan</t>
  </si>
  <si>
    <t>941-474-3439</t>
  </si>
  <si>
    <t>7402 Ashtabula St, Englewood, FL 34224</t>
  </si>
  <si>
    <t>emaild 5/8</t>
  </si>
  <si>
    <t>Shelby Polak</t>
  </si>
  <si>
    <t>Lindsay Broschart</t>
  </si>
  <si>
    <t>2601 Silk Ave, North Port, FL 34286</t>
  </si>
  <si>
    <t>Captain Charlie Coleman</t>
  </si>
  <si>
    <t>Melissa Feustel</t>
  </si>
  <si>
    <t>10030 franklin Dr, Englewood, FL 34224</t>
  </si>
  <si>
    <t>Mary Pitrowski</t>
  </si>
  <si>
    <t>750 Suncrest Ln, Englewood, FL 34223</t>
  </si>
  <si>
    <t>Shane Sovan</t>
  </si>
  <si>
    <t>Holly Newcomb</t>
  </si>
  <si>
    <t>lm for shirts</t>
  </si>
  <si>
    <t>941-468-3222</t>
  </si>
  <si>
    <t>not fishing</t>
  </si>
  <si>
    <t>813-508-1907</t>
  </si>
  <si>
    <t>Danielle</t>
  </si>
  <si>
    <t>called danielle is signing up</t>
  </si>
  <si>
    <t>Jane Schmiege</t>
  </si>
  <si>
    <t>941-964-1614</t>
  </si>
  <si>
    <t>Spell Bound</t>
  </si>
  <si>
    <t xml:space="preserve">lm </t>
  </si>
  <si>
    <t>941-408-3384</t>
  </si>
  <si>
    <t>Bodacious Bobbers</t>
  </si>
  <si>
    <t>628 Barcelona Ave, Venice, FL 34285</t>
  </si>
  <si>
    <t>Long</t>
  </si>
  <si>
    <t>wants to sign up</t>
  </si>
  <si>
    <t>Linda</t>
  </si>
  <si>
    <t>964-1112</t>
  </si>
  <si>
    <t>Kristie Kita</t>
  </si>
  <si>
    <t>Karen Gruber</t>
  </si>
  <si>
    <t>Julie Bowlsby</t>
  </si>
  <si>
    <t>Eric White</t>
  </si>
  <si>
    <t>Laura Hawks</t>
  </si>
  <si>
    <t>needform</t>
  </si>
  <si>
    <t>Connie Spurfeld</t>
  </si>
  <si>
    <t>941-964-2548</t>
  </si>
  <si>
    <t>Cpt Dave Chatham</t>
  </si>
  <si>
    <t>941-964-0115</t>
  </si>
  <si>
    <t>Marsch</t>
  </si>
  <si>
    <t xml:space="preserve">Cathy </t>
  </si>
  <si>
    <t>511 E Walnut Rd Lake Froest IL</t>
  </si>
  <si>
    <t>Twilight Affiar</t>
  </si>
  <si>
    <t>Grandma's Boat</t>
  </si>
  <si>
    <t>941-964-2068</t>
  </si>
  <si>
    <t>Mary Beth Occonell</t>
  </si>
  <si>
    <t>Capt Kenneth A Marsch</t>
  </si>
  <si>
    <t>XXl</t>
  </si>
  <si>
    <t>Beverley Buchan</t>
  </si>
  <si>
    <t>McGovern</t>
  </si>
  <si>
    <t xml:space="preserve">Courtney </t>
  </si>
  <si>
    <t>Bogey</t>
  </si>
  <si>
    <t>Cynthia Mizell</t>
  </si>
  <si>
    <t>Linda Long</t>
  </si>
  <si>
    <t>941-964-1112</t>
  </si>
  <si>
    <t>Julie Jean</t>
  </si>
  <si>
    <t>Julia Kelley</t>
  </si>
  <si>
    <t>po box 1405  Boca Grande FL</t>
  </si>
  <si>
    <t>941-270-2979</t>
  </si>
  <si>
    <t xml:space="preserve">Laura Hawks </t>
  </si>
  <si>
    <t>McGuinness</t>
  </si>
  <si>
    <t xml:space="preserve">Amber </t>
  </si>
  <si>
    <t>4321 S Lois AveTampa FL 33611</t>
  </si>
  <si>
    <t>Crystal Volk</t>
  </si>
  <si>
    <t>only three anglers</t>
  </si>
  <si>
    <t>Jimmy Robertson</t>
  </si>
  <si>
    <t>Kiki Wingham</t>
  </si>
  <si>
    <t>305-932-7569   941-473-0802</t>
  </si>
  <si>
    <t>Rob Bob</t>
  </si>
  <si>
    <t>Jennifer Goslowski</t>
  </si>
  <si>
    <t>McKenzie</t>
  </si>
  <si>
    <t>Sharon</t>
  </si>
  <si>
    <t>941-964-0060</t>
  </si>
  <si>
    <t>Charlotte Faught</t>
  </si>
  <si>
    <t>Jennifer Hall</t>
  </si>
  <si>
    <t>Bridgette Kasten</t>
  </si>
  <si>
    <t>Cory Moffat</t>
  </si>
  <si>
    <t>Susan Stickly</t>
  </si>
  <si>
    <t>662-5922</t>
  </si>
  <si>
    <t>Skibird</t>
  </si>
  <si>
    <t>englewoodglass1@gmail.com</t>
  </si>
  <si>
    <t>Chelsea Veeneman</t>
  </si>
  <si>
    <t>745-1101</t>
  </si>
  <si>
    <t>Kim Newlin</t>
  </si>
  <si>
    <t>Tater Spinx</t>
  </si>
  <si>
    <t>Mills</t>
  </si>
  <si>
    <t xml:space="preserve">Falon </t>
  </si>
  <si>
    <t>Team Fishy Itchy</t>
  </si>
  <si>
    <t>Christin Currey</t>
  </si>
  <si>
    <t>Mandy Tanehill</t>
  </si>
  <si>
    <t>Dan Stickly</t>
  </si>
  <si>
    <t>Daniel Snode</t>
  </si>
  <si>
    <t>no boat yet</t>
  </si>
  <si>
    <t>lm for shirt s</t>
  </si>
  <si>
    <t>964-2195</t>
  </si>
  <si>
    <t xml:space="preserve"> Milne</t>
  </si>
  <si>
    <t>Carol</t>
  </si>
  <si>
    <t>emailed 5/11 events</t>
  </si>
  <si>
    <t>964-6480</t>
  </si>
  <si>
    <t>Spellbound</t>
  </si>
  <si>
    <t>Annaliese Hamilton</t>
  </si>
  <si>
    <t>941-628-4392</t>
  </si>
  <si>
    <t>100 deposit</t>
  </si>
  <si>
    <t>964-0452</t>
  </si>
  <si>
    <t>400 to charge credit card took number for lew to charge</t>
  </si>
  <si>
    <t>Sydney Locke</t>
  </si>
  <si>
    <t>Debbie Watkins</t>
  </si>
  <si>
    <t>964-1614</t>
  </si>
  <si>
    <t>941-286-6581</t>
  </si>
  <si>
    <t>Morris</t>
  </si>
  <si>
    <t>Joellen</t>
  </si>
  <si>
    <t>941-505-8481</t>
  </si>
  <si>
    <t>The Elusive Tigershad</t>
  </si>
  <si>
    <t>Alysha Aratari</t>
  </si>
  <si>
    <t>941-815-2095</t>
  </si>
  <si>
    <t>The Salty Cracker</t>
  </si>
  <si>
    <t>Olivia Britto</t>
  </si>
  <si>
    <t>813-707-4754</t>
  </si>
  <si>
    <t>Chris Frohlich</t>
  </si>
  <si>
    <t>941-661-8990</t>
  </si>
  <si>
    <t>Dawnell Kelly</t>
  </si>
  <si>
    <t>Kelly Vazelcheck</t>
  </si>
  <si>
    <t>Nelson</t>
  </si>
  <si>
    <t xml:space="preserve">Samantha </t>
  </si>
  <si>
    <t>304-645-1619</t>
  </si>
  <si>
    <t>Julianne GreenBerg</t>
  </si>
  <si>
    <t>941-2995</t>
  </si>
  <si>
    <t>Liza Strout</t>
  </si>
  <si>
    <t>Nikki Beatty</t>
  </si>
  <si>
    <t>First Run</t>
  </si>
  <si>
    <t>941-628-2175</t>
  </si>
  <si>
    <t>still looking</t>
  </si>
  <si>
    <t>Saba</t>
  </si>
  <si>
    <t xml:space="preserve">Kelly </t>
  </si>
  <si>
    <t>941-914-1838</t>
  </si>
  <si>
    <t>Reel Adventures</t>
  </si>
  <si>
    <t>Melissa Joiner Steyer</t>
  </si>
  <si>
    <t>Amy Amuso</t>
  </si>
  <si>
    <t>Team Tarpon and Tata's</t>
  </si>
  <si>
    <t>Karen Kelley</t>
  </si>
  <si>
    <t>Anne Edwards</t>
  </si>
  <si>
    <t>Shari Rincon</t>
  </si>
  <si>
    <t>Sue Sligar</t>
  </si>
  <si>
    <t>Mary Jo Shaffer</t>
  </si>
  <si>
    <t>Hannan1</t>
  </si>
  <si>
    <t>Lora Rees</t>
  </si>
  <si>
    <t>Becky Seckel</t>
  </si>
  <si>
    <t>Captain Jeff Hagaman</t>
  </si>
  <si>
    <t>lm for angeler and shirt</t>
  </si>
  <si>
    <t>Heath Seckel</t>
  </si>
  <si>
    <t>941-855-0300</t>
  </si>
  <si>
    <t>Schmid</t>
  </si>
  <si>
    <t>Randi Lynn</t>
  </si>
  <si>
    <t>941-830-3636</t>
  </si>
  <si>
    <t>Bobbie Jo Weese</t>
  </si>
  <si>
    <t>Mary Jo Mills</t>
  </si>
  <si>
    <t>Amy Kier</t>
  </si>
  <si>
    <t>Barbara Jaeggi</t>
  </si>
  <si>
    <t>Thompson</t>
  </si>
  <si>
    <t>809-8791???</t>
  </si>
  <si>
    <t xml:space="preserve">Jean </t>
  </si>
  <si>
    <t>Seabreeze</t>
  </si>
  <si>
    <t>Sharon McKenzie</t>
  </si>
  <si>
    <t>941-456-2880</t>
  </si>
  <si>
    <t xml:space="preserve">                </t>
  </si>
  <si>
    <t>Betsy Joiner</t>
  </si>
  <si>
    <t>Karen Bolden</t>
  </si>
  <si>
    <t>941-650-8557</t>
  </si>
  <si>
    <t>Monica Clay</t>
  </si>
  <si>
    <t xml:space="preserve">Linda </t>
  </si>
  <si>
    <t>941-830-1142</t>
  </si>
  <si>
    <t>Stacie Black</t>
  </si>
  <si>
    <t>Shoal Mate</t>
  </si>
  <si>
    <t>Lamar Joiner JR</t>
  </si>
  <si>
    <t>Krisite Coleman</t>
  </si>
  <si>
    <t>Karen Thompson</t>
  </si>
  <si>
    <t>Additional Items: 175 Paid</t>
  </si>
  <si>
    <t>Amy Cleveland</t>
  </si>
  <si>
    <t>Tina Voyt</t>
  </si>
  <si>
    <t>3 meal ticks</t>
  </si>
  <si>
    <t xml:space="preserve">2 posters </t>
  </si>
  <si>
    <t>Joe Jablonsky</t>
  </si>
  <si>
    <t>3 tumblers</t>
  </si>
  <si>
    <t>Watkins</t>
  </si>
  <si>
    <t xml:space="preserve">Debbie </t>
  </si>
  <si>
    <t>863-670-7669</t>
  </si>
  <si>
    <t>Chad Bomenger</t>
  </si>
  <si>
    <t>Zipay</t>
  </si>
  <si>
    <t>941-830-01047</t>
  </si>
  <si>
    <t>Maegan Novakovich</t>
  </si>
  <si>
    <t>406-425-3199</t>
  </si>
  <si>
    <t>Wendy Herda</t>
  </si>
  <si>
    <t>941-807-3819</t>
  </si>
  <si>
    <t>941-809-7924</t>
  </si>
  <si>
    <t>ADD ITEMS</t>
  </si>
  <si>
    <t>MEAL</t>
  </si>
  <si>
    <t>posters</t>
  </si>
  <si>
    <t>tervis</t>
  </si>
  <si>
    <t>ts</t>
  </si>
  <si>
    <t>long</t>
  </si>
  <si>
    <t>columbia</t>
  </si>
  <si>
    <t>amount</t>
  </si>
  <si>
    <t>owe</t>
  </si>
  <si>
    <t>watkins</t>
  </si>
  <si>
    <t>debbie</t>
  </si>
  <si>
    <t>1L</t>
  </si>
  <si>
    <t>thompson</t>
  </si>
  <si>
    <t>linda</t>
  </si>
  <si>
    <t>henderson</t>
  </si>
  <si>
    <t>alison</t>
  </si>
  <si>
    <t>team ahlers</t>
  </si>
  <si>
    <t>lindsey</t>
  </si>
  <si>
    <t>renee</t>
  </si>
  <si>
    <t>1xl</t>
  </si>
  <si>
    <t>team nautigals</t>
  </si>
  <si>
    <t>Gina Berry</t>
  </si>
  <si>
    <t>crowell</t>
  </si>
  <si>
    <t>gayle</t>
  </si>
  <si>
    <t>shooter</t>
  </si>
  <si>
    <t>Bergerson</t>
  </si>
  <si>
    <t>Ginger</t>
  </si>
  <si>
    <t>SandyBollenback-Houser</t>
  </si>
  <si>
    <t>Katie Caldwell</t>
  </si>
  <si>
    <t>Caroline  Clark</t>
  </si>
  <si>
    <t>Heather Cirincione</t>
  </si>
  <si>
    <t>Shannon Coe</t>
  </si>
  <si>
    <t>Kristie  Coleman</t>
  </si>
  <si>
    <t xml:space="preserve">Gayle  Crowell </t>
  </si>
  <si>
    <t xml:space="preserve">Additional Items: </t>
  </si>
  <si>
    <t>Katie  Del Guercio</t>
  </si>
  <si>
    <t>Bobbi  Dulac</t>
  </si>
  <si>
    <t>Pam  Engstrom</t>
  </si>
  <si>
    <t>Annette  Fink</t>
  </si>
  <si>
    <t>Judi  Hamilton</t>
  </si>
  <si>
    <t>Mary Anne Hastings</t>
  </si>
  <si>
    <t>Cheryl  Hopkins</t>
  </si>
  <si>
    <t>Lisa  Ianita</t>
  </si>
  <si>
    <t>626-5761</t>
  </si>
  <si>
    <t>2014 email list</t>
  </si>
  <si>
    <t>268-7876</t>
  </si>
  <si>
    <t>863-443-1000</t>
  </si>
  <si>
    <t>Kyle Jones</t>
  </si>
  <si>
    <t>gberry@berryinsgrp.com; jblair941@gmail.com; nelson@italianoinsurance.com; shouser177@gmail.com; rwkc@earthlink.net; juliecamp@yahoo.com; Alison A. Henderson &lt;aahenderson@ebtfl.com&gt;; HCIRINCIONE@GMAIL.COM; shannon.crawford@att.net; bradliston@gmail.com; captcoleman@embarqmail.com; Sarahmbowdell@verizon.net; gaylecrowell@aol.com; kad5543@psu.edu; alicia888@comcast.net; blazetarpon21@gmail.com; bldstrength@hotmail.com; angie.merritt@gmail.com; jenrandazzo@hotmail.com; aadams@pgtindurstries.com; angie.merritt@gmail.com; jhamilton1@comcast.net; maryannehastings@gmail.com; cheryl_schum@yahoo.com; mshortuse@yahoo.com; astalapasta7@yahoo.com; dwj1313@gmail.com; keel2020@gmail.com; cntrybutterfly03@aol.com; eenernana@yahoo.com; julielachance@gmail.com; treehudsons@yahoo.com; hwise@saginawpipe.com; jodylevesque@tampabayrr.com; nat@italianoinsurance.com; bergeronvl@gmail.com; stevefutch@gmail.com; ambermills04@yahoo.com; barrierislandparkssociety@yahoo.com; cmilne@snet.net; madishman@gmail.com; judilr@msn.com; jschmiege@amertich.net; tarponguide@gmail.com; isagirl01@hotmail.com; jonisss726@yahoo.com; smoore@gasparillainn.com; capt.melvin@4tarpon.com; sabak@verizon.net; 4boys@comcast.net; sharirincon@gmail.com; lora@thereesgroup.com; fishcaptjeff@aol.com; tisjean@comcast.net; dlthompso@comcast.net; deb_sells@msn.com; daniellezipay@hotmail.com; bergeronvl@gmail.com</t>
  </si>
  <si>
    <t>Julie  La Chance</t>
  </si>
  <si>
    <t xml:space="preserve">jmhorse handleing </t>
  </si>
  <si>
    <t>Melissa Joiner</t>
  </si>
  <si>
    <t>Cathy  Marsch</t>
  </si>
  <si>
    <t>Courtney  McGovern</t>
  </si>
  <si>
    <t>Falon  Mills</t>
  </si>
  <si>
    <t xml:space="preserve"> </t>
  </si>
  <si>
    <t>Joellen Morris</t>
  </si>
  <si>
    <t>Samantha  Nelson</t>
  </si>
  <si>
    <t>Kelly  Saba</t>
  </si>
  <si>
    <t>Randi Lynn Schmid</t>
  </si>
  <si>
    <t>Linda  Thompson</t>
  </si>
  <si>
    <t>Debbie  Watkins</t>
  </si>
  <si>
    <t>Danielle Zipay</t>
  </si>
  <si>
    <t>1- Amy Prestia / EB&amp;T</t>
  </si>
  <si>
    <t>s</t>
  </si>
  <si>
    <t>m</t>
  </si>
  <si>
    <t>l</t>
  </si>
  <si>
    <t>xl</t>
  </si>
  <si>
    <t>xxl</t>
  </si>
  <si>
    <t>38 teams</t>
  </si>
  <si>
    <t>36 teams</t>
  </si>
  <si>
    <t>need 8 more shirts for 38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</si>
</sst>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44">
    <font>
      <sz val="12.0"/>
      <color rgb="FF000000"/>
      <name val="Times New Roman"/>
    </font>
    <font>
      <sz val="48.0"/>
      <color rgb="FF000000"/>
      <name val="Times New Roman"/>
    </font>
    <font>
      <b/>
      <sz val="12.0"/>
      <color rgb="FF000000"/>
      <name val="Times New Roman"/>
    </font>
    <font>
      <b/>
      <sz val="24.0"/>
      <color rgb="FF000000"/>
      <name val="Times New Roman"/>
    </font>
    <font>
      <sz val="24.0"/>
      <color rgb="FF000000"/>
      <name val="Times New Roman"/>
    </font>
    <font>
      <u/>
      <sz val="12.0"/>
      <color rgb="FF0000FF"/>
      <name val="Times New Roman"/>
    </font>
    <font>
      <b/>
      <u/>
      <sz val="24.0"/>
      <color rgb="FF000000"/>
      <name val="Arial"/>
    </font>
    <font>
      <sz val="48.0"/>
      <name val="Times New Roman"/>
    </font>
    <font>
      <sz val="24.0"/>
      <name val="Times New Roman"/>
    </font>
    <font>
      <b/>
      <u/>
      <sz val="9.0"/>
      <color rgb="FF000000"/>
      <name val="Arial"/>
    </font>
    <font>
      <sz val="12.0"/>
      <name val="Times New Roman"/>
    </font>
    <font>
      <u/>
      <sz val="12.0"/>
      <color rgb="FF0000FF"/>
      <name val="Times New Roman"/>
    </font>
    <font>
      <b/>
      <u/>
      <sz val="9.0"/>
      <color rgb="FF000000"/>
      <name val="Arial"/>
    </font>
    <font>
      <sz val="24.0"/>
      <color rgb="FF000000"/>
      <name val="Times"/>
    </font>
    <font>
      <u/>
      <sz val="12.0"/>
      <color rgb="FF0000FF"/>
      <name val="Times New Roman"/>
    </font>
    <font>
      <b/>
      <u/>
      <sz val="24.0"/>
      <color rgb="FF000000"/>
      <name val="Arial"/>
    </font>
    <font>
      <sz val="12.0"/>
      <color rgb="FF000000"/>
      <name val="Times"/>
    </font>
    <font>
      <b/>
      <u/>
      <sz val="9.0"/>
      <color rgb="FF000000"/>
      <name val="Arial"/>
    </font>
    <font>
      <b/>
      <u/>
      <sz val="9.0"/>
      <color rgb="FF000000"/>
      <name val="Arial"/>
    </font>
    <font>
      <sz val="12.0"/>
      <color rgb="FFFF0000"/>
      <name val="Times New Roman"/>
    </font>
    <font>
      <b/>
      <sz val="9.0"/>
      <color rgb="FF000000"/>
      <name val="Arial"/>
    </font>
    <font>
      <u/>
      <sz val="12.0"/>
      <color rgb="FF0563C1"/>
      <name val="Times New Roman"/>
    </font>
    <font>
      <sz val="9.0"/>
      <name val="Times New Roman"/>
    </font>
    <font>
      <u/>
      <sz val="12.0"/>
      <color rgb="FF0563C1"/>
      <name val="Times New Roman"/>
    </font>
    <font>
      <sz val="9.0"/>
      <color rgb="FF000000"/>
      <name val="Arial"/>
    </font>
    <font>
      <u/>
      <sz val="12.0"/>
      <color rgb="FF0000FF"/>
      <name val="Times New Roman"/>
    </font>
    <font>
      <u/>
      <sz val="12.0"/>
      <color rgb="FF0000FF"/>
      <name val="Times New Roman"/>
    </font>
    <font>
      <u/>
      <sz val="12.0"/>
      <color rgb="FF0000FF"/>
      <name val="Times New Roman"/>
    </font>
    <font>
      <sz val="10.0"/>
      <color rgb="FF000000"/>
      <name val="Times New Roman"/>
    </font>
    <font/>
    <font>
      <u/>
      <sz val="12.0"/>
      <color rgb="FF0000FF"/>
      <name val="Times New Roman"/>
    </font>
    <font>
      <u/>
      <sz val="9.0"/>
      <color rgb="FF000000"/>
      <name val="Arial"/>
    </font>
    <font>
      <b/>
      <u/>
      <sz val="9.0"/>
      <color rgb="FF000000"/>
      <name val="Arial"/>
    </font>
    <font>
      <b/>
      <u/>
      <sz val="9.0"/>
      <color rgb="FF000000"/>
      <name val="Arial"/>
    </font>
    <font>
      <u/>
      <sz val="12.0"/>
      <color rgb="FF0000FF"/>
      <name val="Times New Roman"/>
    </font>
    <font>
      <b/>
      <i/>
      <sz val="9.0"/>
      <color rgb="FF000000"/>
      <name val="Arial"/>
    </font>
    <font>
      <b/>
      <i/>
      <u/>
      <sz val="9.0"/>
      <color rgb="FF000000"/>
      <name val="Arial"/>
    </font>
    <font>
      <sz val="9.0"/>
      <name val="Arial"/>
    </font>
    <font>
      <u/>
      <sz val="12.0"/>
      <color rgb="FF0000FF"/>
      <name val="Times New Roman"/>
    </font>
    <font>
      <u/>
      <sz val="12.0"/>
      <color rgb="FF0000FF"/>
      <name val="Times New Roman"/>
    </font>
    <font>
      <b/>
      <sz val="10.0"/>
      <color rgb="FF000000"/>
      <name val="Arial"/>
    </font>
    <font>
      <sz val="36.0"/>
      <color rgb="FF000000"/>
      <name val="Times New Roman"/>
    </font>
    <font>
      <b/>
      <sz val="26.0"/>
      <color rgb="FF000000"/>
      <name val="Times New Roman"/>
    </font>
    <font>
      <b/>
      <sz val="26.0"/>
      <name val="Times New Roman"/>
    </font>
  </fonts>
  <fills count="21">
    <fill>
      <patternFill patternType="none"/>
    </fill>
    <fill>
      <patternFill patternType="lightGray"/>
    </fill>
    <fill>
      <patternFill patternType="solid">
        <fgColor rgb="FFFDE9D9"/>
        <bgColor rgb="FFFDE9D9"/>
      </patternFill>
    </fill>
    <fill>
      <patternFill patternType="solid">
        <fgColor rgb="FFFFFF99"/>
        <bgColor rgb="FFFFFF99"/>
      </patternFill>
    </fill>
    <fill>
      <patternFill patternType="solid">
        <fgColor rgb="FFFCE5CD"/>
        <bgColor rgb="FFFCE5CD"/>
      </patternFill>
    </fill>
    <fill>
      <patternFill patternType="solid">
        <fgColor rgb="FFE5DFEC"/>
        <bgColor rgb="FFE5DFEC"/>
      </patternFill>
    </fill>
    <fill>
      <patternFill patternType="solid">
        <fgColor rgb="FFFF0000"/>
        <bgColor rgb="FFFF0000"/>
      </patternFill>
    </fill>
    <fill>
      <patternFill patternType="solid">
        <fgColor rgb="FFE5B8B7"/>
        <bgColor rgb="FFE5B8B7"/>
      </patternFill>
    </fill>
    <fill>
      <patternFill patternType="solid">
        <fgColor rgb="FFF2DBDB"/>
        <bgColor rgb="FFF2DBDB"/>
      </patternFill>
    </fill>
    <fill>
      <patternFill patternType="solid">
        <fgColor rgb="FFEAF1DD"/>
        <bgColor rgb="FFEAF1DD"/>
      </patternFill>
    </fill>
    <fill>
      <patternFill patternType="solid">
        <fgColor rgb="FFD99594"/>
        <bgColor rgb="FFD99594"/>
      </patternFill>
    </fill>
    <fill>
      <patternFill patternType="solid">
        <fgColor rgb="FFC0504D"/>
        <bgColor rgb="FFC0504D"/>
      </patternFill>
    </fill>
    <fill>
      <patternFill patternType="solid">
        <fgColor rgb="FFB6DDE8"/>
        <bgColor rgb="FFB6DDE8"/>
      </patternFill>
    </fill>
    <fill>
      <patternFill patternType="solid">
        <fgColor rgb="FFFF99CC"/>
        <bgColor rgb="FFFF99CC"/>
      </patternFill>
    </fill>
    <fill>
      <patternFill patternType="solid">
        <fgColor rgb="FFCCFFFF"/>
        <bgColor rgb="FFCCFFFF"/>
      </patternFill>
    </fill>
    <fill>
      <patternFill patternType="solid">
        <fgColor rgb="FFDBE5F1"/>
        <bgColor rgb="FFDBE5F1"/>
      </patternFill>
    </fill>
    <fill>
      <patternFill patternType="solid">
        <fgColor rgb="FFD6E3BC"/>
        <bgColor rgb="FFD6E3BC"/>
      </patternFill>
    </fill>
    <fill>
      <patternFill patternType="solid">
        <fgColor rgb="FFCCFFCC"/>
        <bgColor rgb="FFCCFFCC"/>
      </patternFill>
    </fill>
    <fill>
      <patternFill patternType="solid">
        <fgColor rgb="FFFFFF00"/>
        <bgColor rgb="FFFFFF00"/>
      </patternFill>
    </fill>
    <fill>
      <patternFill patternType="solid">
        <fgColor rgb="FFC6D9F0"/>
        <bgColor rgb="FFC6D9F0"/>
      </patternFill>
    </fill>
    <fill>
      <patternFill patternType="solid">
        <fgColor rgb="FFDAEEF3"/>
        <bgColor rgb="FFDAEEF3"/>
      </patternFill>
    </fill>
  </fills>
  <borders count="3"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</borders>
  <cellStyleXfs count="1">
    <xf borderId="0" fillId="0" fontId="0" numFmtId="0" applyAlignment="1" applyFont="1"/>
  </cellStyleXfs>
  <cellXfs count="151">
    <xf borderId="0" fillId="0" fontId="0" numFmtId="0" xfId="0" applyAlignment="1" applyFont="1">
      <alignment/>
    </xf>
    <xf borderId="0" fillId="0" fontId="1" numFmtId="0" xfId="0" applyAlignment="1" applyFont="1">
      <alignment horizontal="left" vertical="top"/>
    </xf>
    <xf borderId="0" fillId="0" fontId="0" numFmtId="0" xfId="0" applyAlignment="1" applyFont="1">
      <alignment horizontal="left" vertical="top"/>
    </xf>
    <xf borderId="0" fillId="0" fontId="2" numFmtId="0" xfId="0" applyFont="1"/>
    <xf borderId="0" fillId="0" fontId="2" numFmtId="164" xfId="0" applyAlignment="1" applyFont="1" applyNumberFormat="1">
      <alignment horizontal="center"/>
    </xf>
    <xf borderId="0" fillId="0" fontId="2" numFmtId="0" xfId="0" applyAlignment="1" applyFont="1">
      <alignment horizontal="center"/>
    </xf>
    <xf borderId="0" fillId="0" fontId="0" numFmtId="0" xfId="0" applyFont="1"/>
    <xf borderId="0" fillId="0" fontId="0" numFmtId="0" xfId="0" applyFont="1"/>
    <xf borderId="0" fillId="0" fontId="3" numFmtId="0" xfId="0" applyFont="1"/>
    <xf borderId="0" fillId="2" fontId="0" numFmtId="0" xfId="0" applyAlignment="1" applyBorder="1" applyFill="1" applyFont="1">
      <alignment horizontal="left" vertical="top"/>
    </xf>
    <xf borderId="0" fillId="2" fontId="1" numFmtId="0" xfId="0" applyAlignment="1" applyBorder="1" applyFont="1">
      <alignment horizontal="left" vertical="top"/>
    </xf>
    <xf borderId="0" fillId="2" fontId="4" numFmtId="0" xfId="0" applyBorder="1" applyFont="1"/>
    <xf borderId="0" fillId="2" fontId="0" numFmtId="0" xfId="0" applyBorder="1" applyFont="1"/>
    <xf borderId="0" fillId="0" fontId="4" numFmtId="0" xfId="0" applyFont="1"/>
    <xf borderId="0" fillId="2" fontId="5" numFmtId="0" xfId="0" applyAlignment="1" applyBorder="1" applyFont="1">
      <alignment vertical="top"/>
    </xf>
    <xf borderId="0" fillId="3" fontId="6" numFmtId="0" xfId="0" applyAlignment="1" applyBorder="1" applyFill="1" applyFont="1">
      <alignment vertical="center"/>
    </xf>
    <xf borderId="0" fillId="2" fontId="7" numFmtId="0" xfId="0" applyAlignment="1" applyBorder="1" applyFont="1">
      <alignment horizontal="left" vertical="top"/>
    </xf>
    <xf borderId="0" fillId="2" fontId="8" numFmtId="0" xfId="0" applyBorder="1" applyFont="1"/>
    <xf borderId="0" fillId="3" fontId="9" numFmtId="0" xfId="0" applyAlignment="1" applyBorder="1" applyFont="1">
      <alignment vertical="center"/>
    </xf>
    <xf borderId="0" fillId="4" fontId="1" numFmtId="0" xfId="0" applyAlignment="1" applyBorder="1" applyFill="1" applyFont="1">
      <alignment horizontal="left" vertical="top"/>
    </xf>
    <xf borderId="0" fillId="4" fontId="4" numFmtId="0" xfId="0" applyBorder="1" applyFont="1"/>
    <xf borderId="0" fillId="2" fontId="10" numFmtId="0" xfId="0" applyAlignment="1" applyBorder="1" applyFont="1">
      <alignment horizontal="left" vertical="top"/>
    </xf>
    <xf borderId="0" fillId="5" fontId="1" numFmtId="0" xfId="0" applyAlignment="1" applyBorder="1" applyFill="1" applyFont="1">
      <alignment horizontal="left" vertical="top"/>
    </xf>
    <xf borderId="0" fillId="5" fontId="4" numFmtId="0" xfId="0" applyBorder="1" applyFont="1"/>
    <xf borderId="0" fillId="2" fontId="10" numFmtId="0" xfId="0" applyBorder="1" applyFont="1"/>
    <xf borderId="0" fillId="0" fontId="11" numFmtId="0" xfId="0" applyAlignment="1" applyFont="1">
      <alignment vertical="top"/>
    </xf>
    <xf borderId="0" fillId="6" fontId="12" numFmtId="0" xfId="0" applyAlignment="1" applyBorder="1" applyFill="1" applyFont="1">
      <alignment vertical="center"/>
    </xf>
    <xf borderId="0" fillId="4" fontId="0" numFmtId="0" xfId="0" applyAlignment="1" applyBorder="1" applyFont="1">
      <alignment horizontal="left" vertical="top"/>
    </xf>
    <xf borderId="0" fillId="4" fontId="0" numFmtId="0" xfId="0" applyBorder="1" applyFont="1"/>
    <xf borderId="0" fillId="0" fontId="13" numFmtId="0" xfId="0" applyFont="1"/>
    <xf borderId="0" fillId="5" fontId="0" numFmtId="0" xfId="0" applyAlignment="1" applyBorder="1" applyFont="1">
      <alignment horizontal="left" vertical="top"/>
    </xf>
    <xf borderId="0" fillId="5" fontId="0" numFmtId="0" xfId="0" applyBorder="1" applyFont="1"/>
    <xf borderId="0" fillId="2" fontId="1" numFmtId="0" xfId="0" applyAlignment="1" applyBorder="1" applyFont="1">
      <alignment horizontal="left"/>
    </xf>
    <xf borderId="0" fillId="6" fontId="1" numFmtId="0" xfId="0" applyAlignment="1" applyBorder="1" applyFont="1">
      <alignment horizontal="left" vertical="top"/>
    </xf>
    <xf borderId="0" fillId="6" fontId="4" numFmtId="0" xfId="0" applyBorder="1" applyFont="1"/>
    <xf borderId="0" fillId="2" fontId="0" numFmtId="0" xfId="0" applyAlignment="1" applyBorder="1" applyFont="1">
      <alignment/>
    </xf>
    <xf borderId="0" fillId="0" fontId="4" numFmtId="0" xfId="0" applyAlignment="1" applyFont="1">
      <alignment vertical="center"/>
    </xf>
    <xf borderId="0" fillId="0" fontId="7" numFmtId="0" xfId="0" applyFont="1"/>
    <xf borderId="0" fillId="4" fontId="14" numFmtId="0" xfId="0" applyAlignment="1" applyBorder="1" applyFont="1">
      <alignment vertical="top"/>
    </xf>
    <xf borderId="0" fillId="3" fontId="15" numFmtId="0" xfId="0" applyBorder="1" applyFont="1"/>
    <xf borderId="0" fillId="0" fontId="7" numFmtId="0" xfId="0" applyAlignment="1" applyFont="1">
      <alignment horizontal="left" vertical="top"/>
    </xf>
    <xf borderId="0" fillId="0" fontId="10" numFmtId="0" xfId="0" applyFont="1"/>
    <xf borderId="0" fillId="0" fontId="16" numFmtId="0" xfId="0" applyFont="1"/>
    <xf borderId="0" fillId="0" fontId="17" numFmtId="0" xfId="0" applyAlignment="1" applyFont="1">
      <alignment vertical="center"/>
    </xf>
    <xf borderId="0" fillId="2" fontId="0" numFmtId="0" xfId="0" applyAlignment="1" applyBorder="1" applyFont="1">
      <alignment horizontal="left"/>
    </xf>
    <xf borderId="0" fillId="4" fontId="10" numFmtId="0" xfId="0" applyBorder="1" applyFont="1"/>
    <xf borderId="0" fillId="4" fontId="0" numFmtId="0" xfId="0" applyAlignment="1" applyBorder="1" applyFont="1">
      <alignment/>
    </xf>
    <xf borderId="0" fillId="0" fontId="0" numFmtId="0" xfId="0" applyAlignment="1" applyFont="1">
      <alignment/>
    </xf>
    <xf borderId="0" fillId="0" fontId="0" numFmtId="0" xfId="0" applyAlignment="1" applyFont="1">
      <alignment vertical="center"/>
    </xf>
    <xf borderId="0" fillId="3" fontId="18" numFmtId="0" xfId="0" applyBorder="1" applyFont="1"/>
    <xf borderId="0" fillId="0" fontId="10" numFmtId="0" xfId="0" applyAlignment="1" applyFont="1">
      <alignment horizontal="left" vertical="top"/>
    </xf>
    <xf borderId="0" fillId="6" fontId="10" numFmtId="0" xfId="0" applyBorder="1" applyFont="1"/>
    <xf borderId="0" fillId="0" fontId="19" numFmtId="0" xfId="0" applyFont="1"/>
    <xf borderId="0" fillId="0" fontId="20" numFmtId="0" xfId="0" applyAlignment="1" applyFont="1">
      <alignment vertical="center"/>
    </xf>
    <xf borderId="0" fillId="6" fontId="0" numFmtId="0" xfId="0" applyBorder="1" applyFont="1"/>
    <xf borderId="0" fillId="0" fontId="0" numFmtId="164" xfId="0" applyFont="1" applyNumberFormat="1"/>
    <xf borderId="0" fillId="2" fontId="21" numFmtId="0" xfId="0" applyBorder="1" applyFont="1"/>
    <xf borderId="0" fillId="3" fontId="22" numFmtId="0" xfId="0" applyBorder="1" applyFont="1"/>
    <xf borderId="0" fillId="2" fontId="0" numFmtId="0" xfId="0" applyAlignment="1" applyBorder="1" applyFont="1">
      <alignment horizontal="right"/>
    </xf>
    <xf borderId="0" fillId="2" fontId="10" numFmtId="0" xfId="0" applyAlignment="1" applyBorder="1" applyFont="1">
      <alignment horizontal="right"/>
    </xf>
    <xf borderId="0" fillId="0" fontId="23" numFmtId="0" xfId="0" applyFont="1"/>
    <xf borderId="0" fillId="0" fontId="0" numFmtId="0" xfId="0" applyAlignment="1" applyFont="1">
      <alignment/>
    </xf>
    <xf borderId="0" fillId="0" fontId="0" numFmtId="0" xfId="0" applyAlignment="1" applyFont="1">
      <alignment horizontal="left"/>
    </xf>
    <xf borderId="0" fillId="7" fontId="0" numFmtId="0" xfId="0" applyBorder="1" applyFill="1" applyFont="1"/>
    <xf borderId="0" fillId="0" fontId="24" numFmtId="0" xfId="0" applyAlignment="1" applyFont="1">
      <alignment vertical="center"/>
    </xf>
    <xf borderId="0" fillId="2" fontId="24" numFmtId="0" xfId="0" applyAlignment="1" applyBorder="1" applyFont="1">
      <alignment vertical="center"/>
    </xf>
    <xf borderId="0" fillId="0" fontId="25" numFmtId="0" xfId="0" applyAlignment="1" applyFont="1">
      <alignment vertical="center"/>
    </xf>
    <xf borderId="0" fillId="8" fontId="10" numFmtId="0" xfId="0" applyBorder="1" applyFill="1" applyFont="1"/>
    <xf borderId="0" fillId="8" fontId="0" numFmtId="0" xfId="0" applyBorder="1" applyFont="1"/>
    <xf borderId="1" fillId="0" fontId="26" numFmtId="0" xfId="0" applyAlignment="1" applyBorder="1" applyFont="1">
      <alignment vertical="top"/>
    </xf>
    <xf borderId="1" fillId="0" fontId="27" numFmtId="0" xfId="0" applyAlignment="1" applyBorder="1" applyFont="1">
      <alignment vertical="center"/>
    </xf>
    <xf borderId="1" fillId="0" fontId="2" numFmtId="0" xfId="0" applyBorder="1" applyFont="1"/>
    <xf borderId="1" fillId="0" fontId="2" numFmtId="0" xfId="0" applyAlignment="1" applyBorder="1" applyFont="1">
      <alignment horizontal="center"/>
    </xf>
    <xf borderId="1" fillId="0" fontId="0" numFmtId="0" xfId="0" applyBorder="1" applyFont="1"/>
    <xf borderId="1" fillId="0" fontId="10" numFmtId="0" xfId="0" applyBorder="1" applyFont="1"/>
    <xf borderId="1" fillId="0" fontId="19" numFmtId="0" xfId="0" applyBorder="1" applyFont="1"/>
    <xf borderId="1" fillId="0" fontId="24" numFmtId="0" xfId="0" applyAlignment="1" applyBorder="1" applyFont="1">
      <alignment vertical="center"/>
    </xf>
    <xf borderId="0" fillId="9" fontId="2" numFmtId="0" xfId="0" applyBorder="1" applyFill="1" applyFont="1"/>
    <xf borderId="0" fillId="5" fontId="2" numFmtId="164" xfId="0" applyAlignment="1" applyBorder="1" applyFont="1" applyNumberFormat="1">
      <alignment horizontal="center"/>
    </xf>
    <xf borderId="0" fillId="10" fontId="2" numFmtId="0" xfId="0" applyAlignment="1" applyBorder="1" applyFill="1" applyFont="1">
      <alignment horizontal="center"/>
    </xf>
    <xf borderId="0" fillId="5" fontId="0" numFmtId="0" xfId="0" applyAlignment="1" applyBorder="1" applyFont="1">
      <alignment horizontal="left"/>
    </xf>
    <xf borderId="0" fillId="0" fontId="0" numFmtId="164" xfId="0" applyAlignment="1" applyFont="1" applyNumberFormat="1">
      <alignment horizontal="left"/>
    </xf>
    <xf borderId="0" fillId="0" fontId="0" numFmtId="0" xfId="0" applyAlignment="1" applyFont="1">
      <alignment horizontal="center"/>
    </xf>
    <xf borderId="0" fillId="0" fontId="0" numFmtId="164" xfId="0" applyAlignment="1" applyFont="1" applyNumberFormat="1">
      <alignment horizontal="center"/>
    </xf>
    <xf borderId="0" fillId="0" fontId="28" numFmtId="0" xfId="0" applyFont="1"/>
    <xf borderId="0" fillId="0" fontId="28" numFmtId="0" xfId="0" applyAlignment="1" applyFont="1">
      <alignment horizontal="left"/>
    </xf>
    <xf borderId="0" fillId="5" fontId="10" numFmtId="0" xfId="0" applyAlignment="1" applyBorder="1" applyFont="1">
      <alignment horizontal="left"/>
    </xf>
    <xf borderId="0" fillId="0" fontId="0" numFmtId="14" xfId="0" applyFont="1" applyNumberFormat="1"/>
    <xf borderId="0" fillId="11" fontId="0" numFmtId="0" xfId="0" applyAlignment="1" applyBorder="1" applyFill="1" applyFont="1">
      <alignment horizontal="left"/>
    </xf>
    <xf borderId="1" fillId="12" fontId="0" numFmtId="0" xfId="0" applyBorder="1" applyFill="1" applyFont="1"/>
    <xf borderId="1" fillId="8" fontId="0" numFmtId="0" xfId="0" applyBorder="1" applyFont="1"/>
    <xf borderId="2" fillId="8" fontId="0" numFmtId="0" xfId="0" applyBorder="1" applyFont="1"/>
    <xf borderId="0" fillId="13" fontId="20" numFmtId="0" xfId="0" applyAlignment="1" applyBorder="1" applyFill="1" applyFont="1">
      <alignment vertical="center"/>
    </xf>
    <xf borderId="0" fillId="0" fontId="29" numFmtId="0" xfId="0" applyBorder="1" applyFont="1"/>
    <xf borderId="0" fillId="13" fontId="24" numFmtId="0" xfId="0" applyAlignment="1" applyBorder="1" applyFont="1">
      <alignment vertical="center"/>
    </xf>
    <xf borderId="1" fillId="8" fontId="30" numFmtId="0" xfId="0" applyAlignment="1" applyBorder="1" applyFont="1">
      <alignment vertical="top"/>
    </xf>
    <xf borderId="0" fillId="3" fontId="31" numFmtId="0" xfId="0" applyAlignment="1" applyBorder="1" applyFont="1">
      <alignment vertical="center"/>
    </xf>
    <xf borderId="0" fillId="14" fontId="32" numFmtId="0" xfId="0" applyAlignment="1" applyBorder="1" applyFill="1" applyFont="1">
      <alignment vertical="center"/>
    </xf>
    <xf borderId="0" fillId="15" fontId="0" numFmtId="0" xfId="0" applyBorder="1" applyFill="1" applyFont="1"/>
    <xf borderId="0" fillId="14" fontId="20" numFmtId="0" xfId="0" applyAlignment="1" applyBorder="1" applyFont="1">
      <alignment vertical="center"/>
    </xf>
    <xf borderId="0" fillId="14" fontId="24" numFmtId="0" xfId="0" applyAlignment="1" applyBorder="1" applyFont="1">
      <alignment vertical="center"/>
    </xf>
    <xf borderId="1" fillId="8" fontId="2" numFmtId="164" xfId="0" applyAlignment="1" applyBorder="1" applyFont="1" applyNumberFormat="1">
      <alignment horizontal="center"/>
    </xf>
    <xf borderId="0" fillId="5" fontId="33" numFmtId="0" xfId="0" applyAlignment="1" applyBorder="1" applyFont="1">
      <alignment vertical="center"/>
    </xf>
    <xf borderId="1" fillId="8" fontId="2" numFmtId="164" xfId="0" applyBorder="1" applyFont="1" applyNumberFormat="1"/>
    <xf borderId="0" fillId="14" fontId="34" numFmtId="0" xfId="0" applyAlignment="1" applyBorder="1" applyFont="1">
      <alignment vertical="center"/>
    </xf>
    <xf borderId="1" fillId="8" fontId="0" numFmtId="0" xfId="0" applyAlignment="1" applyBorder="1" applyFont="1">
      <alignment horizontal="center"/>
    </xf>
    <xf borderId="1" fillId="0" fontId="0" numFmtId="0" xfId="0" applyAlignment="1" applyBorder="1" applyFont="1">
      <alignment horizontal="center"/>
    </xf>
    <xf borderId="0" fillId="0" fontId="35" numFmtId="0" xfId="0" applyAlignment="1" applyFont="1">
      <alignment vertical="center"/>
    </xf>
    <xf borderId="0" fillId="0" fontId="36" numFmtId="0" xfId="0" applyAlignment="1" applyFont="1">
      <alignment vertical="center"/>
    </xf>
    <xf borderId="0" fillId="16" fontId="24" numFmtId="0" xfId="0" applyAlignment="1" applyBorder="1" applyFill="1" applyFont="1">
      <alignment vertical="center"/>
    </xf>
    <xf borderId="0" fillId="6" fontId="0" numFmtId="0" xfId="0" applyAlignment="1" applyBorder="1" applyFont="1">
      <alignment horizontal="left"/>
    </xf>
    <xf borderId="0" fillId="14" fontId="24" numFmtId="0" xfId="0" applyAlignment="1" applyBorder="1" applyFont="1">
      <alignment vertical="center"/>
    </xf>
    <xf borderId="0" fillId="0" fontId="37" numFmtId="0" xfId="0" applyAlignment="1" applyFont="1">
      <alignment vertical="center"/>
    </xf>
    <xf borderId="0" fillId="17" fontId="20" numFmtId="0" xfId="0" applyAlignment="1" applyBorder="1" applyFill="1" applyFont="1">
      <alignment vertical="center"/>
    </xf>
    <xf borderId="0" fillId="17" fontId="20" numFmtId="0" xfId="0" applyAlignment="1" applyBorder="1" applyFont="1">
      <alignment vertical="center"/>
    </xf>
    <xf borderId="0" fillId="0" fontId="29" numFmtId="0" xfId="0" applyBorder="1" applyFont="1"/>
    <xf borderId="0" fillId="17" fontId="24" numFmtId="0" xfId="0" applyAlignment="1" applyBorder="1" applyFont="1">
      <alignment vertical="center"/>
    </xf>
    <xf borderId="0" fillId="18" fontId="0" numFmtId="0" xfId="0" applyAlignment="1" applyBorder="1" applyFill="1" applyFont="1">
      <alignment horizontal="left"/>
    </xf>
    <xf borderId="0" fillId="18" fontId="0" numFmtId="0" xfId="0" applyBorder="1" applyFont="1"/>
    <xf borderId="0" fillId="0" fontId="19" numFmtId="0" xfId="0" applyAlignment="1" applyFont="1">
      <alignment horizontal="left"/>
    </xf>
    <xf borderId="0" fillId="0" fontId="28" numFmtId="0" xfId="0" applyAlignment="1" applyFont="1">
      <alignment vertical="center" wrapText="1"/>
    </xf>
    <xf borderId="1" fillId="19" fontId="10" numFmtId="0" xfId="0" applyBorder="1" applyFill="1" applyFont="1"/>
    <xf borderId="1" fillId="8" fontId="0" numFmtId="164" xfId="0" applyBorder="1" applyFont="1" applyNumberFormat="1"/>
    <xf borderId="1" fillId="0" fontId="0" numFmtId="0" xfId="0" applyAlignment="1" applyBorder="1" applyFont="1">
      <alignment horizontal="left"/>
    </xf>
    <xf borderId="1" fillId="0" fontId="2" numFmtId="164" xfId="0" applyAlignment="1" applyBorder="1" applyFont="1" applyNumberFormat="1">
      <alignment horizontal="center"/>
    </xf>
    <xf borderId="1" fillId="0" fontId="0" numFmtId="164" xfId="0" applyBorder="1" applyFont="1" applyNumberFormat="1"/>
    <xf borderId="1" fillId="7" fontId="0" numFmtId="0" xfId="0" applyBorder="1" applyFont="1"/>
    <xf borderId="1" fillId="7" fontId="38" numFmtId="0" xfId="0" applyAlignment="1" applyBorder="1" applyFont="1">
      <alignment vertical="top"/>
    </xf>
    <xf borderId="0" fillId="8" fontId="2" numFmtId="164" xfId="0" applyAlignment="1" applyBorder="1" applyFont="1" applyNumberFormat="1">
      <alignment horizontal="center"/>
    </xf>
    <xf borderId="0" fillId="8" fontId="0" numFmtId="164" xfId="0" applyBorder="1" applyFont="1" applyNumberFormat="1"/>
    <xf borderId="0" fillId="8" fontId="0" numFmtId="0" xfId="0" applyAlignment="1" applyBorder="1" applyFont="1">
      <alignment horizontal="center"/>
    </xf>
    <xf borderId="0" fillId="8" fontId="39" numFmtId="0" xfId="0" applyAlignment="1" applyBorder="1" applyFont="1">
      <alignment vertical="top"/>
    </xf>
    <xf borderId="1" fillId="12" fontId="10" numFmtId="0" xfId="0" applyBorder="1" applyFont="1"/>
    <xf borderId="1" fillId="19" fontId="2" numFmtId="0" xfId="0" applyBorder="1" applyFont="1"/>
    <xf borderId="1" fillId="19" fontId="0" numFmtId="0" xfId="0" applyBorder="1" applyFont="1"/>
    <xf borderId="1" fillId="6" fontId="0" numFmtId="0" xfId="0" applyBorder="1" applyFont="1"/>
    <xf borderId="0" fillId="0" fontId="40" numFmtId="0" xfId="0" applyFont="1"/>
    <xf borderId="1" fillId="0" fontId="2" numFmtId="0" xfId="0" applyAlignment="1" applyBorder="1" applyFont="1">
      <alignment horizontal="left"/>
    </xf>
    <xf borderId="1" fillId="12" fontId="0" numFmtId="0" xfId="0" applyAlignment="1" applyBorder="1" applyFont="1">
      <alignment horizontal="left"/>
    </xf>
    <xf borderId="1" fillId="19" fontId="10" numFmtId="0" xfId="0" applyAlignment="1" applyBorder="1" applyFont="1">
      <alignment horizontal="left"/>
    </xf>
    <xf borderId="0" fillId="0" fontId="41" numFmtId="0" xfId="0" applyAlignment="1" applyFont="1">
      <alignment horizontal="left"/>
    </xf>
    <xf borderId="1" fillId="8" fontId="0" numFmtId="0" xfId="0" applyAlignment="1" applyBorder="1" applyFont="1">
      <alignment horizontal="left"/>
    </xf>
    <xf borderId="1" fillId="20" fontId="0" numFmtId="0" xfId="0" applyAlignment="1" applyBorder="1" applyFill="1" applyFont="1">
      <alignment horizontal="left"/>
    </xf>
    <xf borderId="1" fillId="19" fontId="2" numFmtId="0" xfId="0" applyAlignment="1" applyBorder="1" applyFont="1">
      <alignment horizontal="left"/>
    </xf>
    <xf borderId="1" fillId="19" fontId="0" numFmtId="0" xfId="0" applyAlignment="1" applyBorder="1" applyFont="1">
      <alignment horizontal="left"/>
    </xf>
    <xf borderId="1" fillId="12" fontId="10" numFmtId="0" xfId="0" applyAlignment="1" applyBorder="1" applyFont="1">
      <alignment horizontal="left"/>
    </xf>
    <xf borderId="0" fillId="0" fontId="42" numFmtId="0" xfId="0" applyAlignment="1" applyFont="1">
      <alignment horizontal="left"/>
    </xf>
    <xf borderId="0" fillId="0" fontId="42" numFmtId="0" xfId="0" applyFont="1"/>
    <xf borderId="0" fillId="0" fontId="43" numFmtId="0" xfId="0" applyAlignment="1" applyFont="1">
      <alignment horizontal="left"/>
    </xf>
    <xf borderId="0" fillId="2" fontId="10" numFmtId="164" xfId="0" applyAlignment="1" applyBorder="1" applyFont="1" applyNumberFormat="1">
      <alignment horizontal="left"/>
    </xf>
    <xf borderId="0" fillId="20" fontId="0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20" Type="http://schemas.openxmlformats.org/officeDocument/2006/relationships/worksheet" Target="worksheets/sheet18.xml"/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21" Type="http://schemas.openxmlformats.org/officeDocument/2006/relationships/worksheet" Target="worksheets/sheet19.xml"/><Relationship Id="rId13" Type="http://schemas.openxmlformats.org/officeDocument/2006/relationships/worksheet" Target="worksheets/sheet11.xml"/><Relationship Id="rId12" Type="http://schemas.openxmlformats.org/officeDocument/2006/relationships/worksheet" Target="worksheets/sheet10.xml"/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15" Type="http://schemas.openxmlformats.org/officeDocument/2006/relationships/worksheet" Target="worksheets/sheet13.xml"/><Relationship Id="rId14" Type="http://schemas.openxmlformats.org/officeDocument/2006/relationships/worksheet" Target="worksheets/sheet12.xml"/><Relationship Id="rId17" Type="http://schemas.openxmlformats.org/officeDocument/2006/relationships/worksheet" Target="worksheets/sheet15.xml"/><Relationship Id="rId16" Type="http://schemas.openxmlformats.org/officeDocument/2006/relationships/worksheet" Target="worksheets/sheet14.xml"/><Relationship Id="rId5" Type="http://schemas.openxmlformats.org/officeDocument/2006/relationships/worksheet" Target="worksheets/sheet3.xml"/><Relationship Id="rId19" Type="http://schemas.openxmlformats.org/officeDocument/2006/relationships/worksheet" Target="worksheets/sheet17.xml"/><Relationship Id="rId6" Type="http://schemas.openxmlformats.org/officeDocument/2006/relationships/worksheet" Target="worksheets/sheet4.xml"/><Relationship Id="rId18" Type="http://schemas.openxmlformats.org/officeDocument/2006/relationships/worksheet" Target="worksheets/sheet16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1.22" defaultRowHeight="15.0"/>
  <cols>
    <col customWidth="1" min="1" max="1" width="8.78"/>
    <col customWidth="1" min="2" max="2" width="18.44"/>
    <col customWidth="1" min="3" max="3" width="8.56"/>
    <col customWidth="1" min="4" max="4" width="12.33"/>
    <col customWidth="1" min="5" max="5" width="14.11"/>
    <col customWidth="1" min="6" max="6" width="8.56"/>
    <col customWidth="1" min="7" max="7" width="24.56"/>
    <col customWidth="1" min="8" max="8" width="22.89"/>
    <col customWidth="1" min="9" max="9" width="21.11"/>
    <col customWidth="1" min="10" max="10" width="27.89"/>
    <col customWidth="1" min="11" max="11" width="8.56"/>
    <col customWidth="1" min="12" max="12" width="26.78"/>
    <col customWidth="1" min="13" max="26" width="8.56"/>
  </cols>
  <sheetData>
    <row r="1" ht="15.0" customHeight="1">
      <c r="A1" s="2" t="s">
        <v>0</v>
      </c>
      <c r="B1" s="3" t="s">
        <v>1</v>
      </c>
      <c r="C1" s="4" t="s">
        <v>2</v>
      </c>
      <c r="D1" s="5" t="s">
        <v>3</v>
      </c>
      <c r="E1" s="4" t="s">
        <v>4</v>
      </c>
      <c r="F1" s="4" t="s">
        <v>6</v>
      </c>
      <c r="G1" s="4" t="s">
        <v>8</v>
      </c>
      <c r="H1" s="5" t="s">
        <v>5</v>
      </c>
      <c r="I1" s="5" t="s">
        <v>7</v>
      </c>
      <c r="J1" s="5" t="s">
        <v>9</v>
      </c>
      <c r="K1" s="5" t="s">
        <v>10</v>
      </c>
      <c r="L1" s="5" t="s">
        <v>11</v>
      </c>
      <c r="M1" s="7"/>
      <c r="N1" s="5" t="s">
        <v>12</v>
      </c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15.0" customHeight="1">
      <c r="A2" s="9">
        <v>1.0</v>
      </c>
      <c r="B2" s="12" t="s">
        <v>13</v>
      </c>
      <c r="C2" s="12" t="s">
        <v>15</v>
      </c>
      <c r="D2" s="12" t="s">
        <v>16</v>
      </c>
      <c r="E2" s="12">
        <v>0.0</v>
      </c>
      <c r="F2" s="12">
        <v>600.0</v>
      </c>
      <c r="G2" s="12"/>
      <c r="H2" s="6" t="s">
        <v>17</v>
      </c>
      <c r="I2" s="6" t="s">
        <v>18</v>
      </c>
      <c r="J2" s="6"/>
      <c r="K2" s="6"/>
      <c r="L2" s="14" t="s">
        <v>19</v>
      </c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15.0" customHeight="1">
      <c r="A3" s="2"/>
      <c r="B3" s="6" t="s">
        <v>14</v>
      </c>
      <c r="C3" s="6" t="s">
        <v>23</v>
      </c>
      <c r="D3" s="6" t="s">
        <v>24</v>
      </c>
      <c r="E3" s="6"/>
      <c r="F3" s="7"/>
      <c r="G3" s="7"/>
      <c r="H3" s="6"/>
      <c r="I3" s="6"/>
      <c r="J3" s="7"/>
      <c r="K3" s="7"/>
      <c r="L3" s="6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5.0" customHeight="1">
      <c r="A4" s="2"/>
      <c r="B4" s="6" t="s">
        <v>20</v>
      </c>
      <c r="C4" s="6" t="s">
        <v>25</v>
      </c>
      <c r="D4" s="6" t="s">
        <v>26</v>
      </c>
      <c r="E4" s="6"/>
      <c r="F4" s="7"/>
      <c r="G4" s="7"/>
      <c r="H4" s="6"/>
      <c r="I4" s="6"/>
      <c r="J4" s="7"/>
      <c r="K4" s="7"/>
      <c r="L4" s="6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0" customHeight="1">
      <c r="A5" s="2"/>
      <c r="B5" s="6" t="s">
        <v>28</v>
      </c>
      <c r="C5" s="6" t="s">
        <v>30</v>
      </c>
      <c r="D5" s="6"/>
      <c r="E5" s="6"/>
      <c r="F5" s="7"/>
      <c r="G5" s="7"/>
      <c r="H5" s="6"/>
      <c r="I5" s="6"/>
      <c r="J5" s="7"/>
      <c r="K5" s="7"/>
      <c r="L5" s="6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5.0" customHeight="1">
      <c r="A6" s="2"/>
      <c r="B6" s="6" t="s">
        <v>22</v>
      </c>
      <c r="C6" s="6" t="s">
        <v>30</v>
      </c>
      <c r="D6" s="6" t="s">
        <v>34</v>
      </c>
      <c r="E6" s="6"/>
      <c r="F6" s="7"/>
      <c r="G6" s="7"/>
      <c r="H6" s="6"/>
      <c r="I6" s="6"/>
      <c r="J6" s="7"/>
      <c r="K6" s="7"/>
      <c r="L6" s="25" t="str">
        <f>HYPERLINK("mailto:nat@italianoinsurance.com","nat@italianoinsurance.com")</f>
        <v>nat@italianoinsurance.com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0" customHeight="1">
      <c r="A7" s="2"/>
      <c r="B7" s="18" t="s">
        <v>1</v>
      </c>
      <c r="C7" s="18" t="s">
        <v>2</v>
      </c>
      <c r="D7" s="18" t="s">
        <v>45</v>
      </c>
      <c r="E7" s="18" t="s">
        <v>4</v>
      </c>
      <c r="F7" s="18" t="s">
        <v>91</v>
      </c>
      <c r="G7" s="26" t="s">
        <v>94</v>
      </c>
      <c r="H7" s="18" t="s">
        <v>5</v>
      </c>
      <c r="I7" s="18" t="s">
        <v>46</v>
      </c>
      <c r="J7" s="18" t="s">
        <v>9</v>
      </c>
      <c r="K7" s="18"/>
      <c r="L7" s="18" t="s">
        <v>11</v>
      </c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5.0" customHeight="1">
      <c r="A8" s="9">
        <v>2.0</v>
      </c>
      <c r="B8" s="12" t="s">
        <v>27</v>
      </c>
      <c r="C8" s="12" t="s">
        <v>30</v>
      </c>
      <c r="D8" s="12" t="s">
        <v>47</v>
      </c>
      <c r="E8" s="12">
        <v>0.0</v>
      </c>
      <c r="F8" s="12">
        <v>600.0</v>
      </c>
      <c r="G8" s="12" t="s">
        <v>111</v>
      </c>
      <c r="H8" s="12" t="s">
        <v>48</v>
      </c>
      <c r="I8" s="12"/>
      <c r="J8" s="12"/>
      <c r="K8" s="12"/>
      <c r="L8" s="14" t="str">
        <f>HYPERLINK("mailto:amberahalstead@gmail.com","amberahalstead@gmail.com")</f>
        <v>amberahalstead@gmail.com</v>
      </c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15.0" customHeight="1">
      <c r="A9" s="2"/>
      <c r="B9" s="6" t="s">
        <v>29</v>
      </c>
      <c r="C9" s="6" t="s">
        <v>2</v>
      </c>
      <c r="D9" s="6"/>
      <c r="E9" s="6"/>
      <c r="F9" s="7"/>
      <c r="G9" s="6" t="s">
        <v>144</v>
      </c>
      <c r="H9" s="6"/>
      <c r="I9" s="6"/>
      <c r="J9" s="7"/>
      <c r="K9" s="7"/>
      <c r="L9" s="6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5.0" customHeight="1">
      <c r="A10" s="2"/>
      <c r="B10" s="6" t="s">
        <v>31</v>
      </c>
      <c r="C10" s="6" t="s">
        <v>15</v>
      </c>
      <c r="D10" s="6"/>
      <c r="E10" s="6"/>
      <c r="F10" s="7"/>
      <c r="G10" s="7"/>
      <c r="H10" s="6"/>
      <c r="I10" s="6"/>
      <c r="J10" s="7"/>
      <c r="K10" s="7"/>
      <c r="L10" s="6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5.0" customHeight="1">
      <c r="A11" s="2"/>
      <c r="B11" s="6" t="s">
        <v>49</v>
      </c>
      <c r="C11" s="6" t="s">
        <v>30</v>
      </c>
      <c r="D11" s="6"/>
      <c r="E11" s="6"/>
      <c r="F11" s="7"/>
      <c r="G11" s="7"/>
      <c r="H11" s="6"/>
      <c r="I11" s="6"/>
      <c r="J11" s="7"/>
      <c r="K11" s="7"/>
      <c r="L11" s="6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5.0" customHeight="1">
      <c r="A12" s="2"/>
      <c r="B12" s="6" t="s">
        <v>33</v>
      </c>
      <c r="C12" s="6" t="s">
        <v>30</v>
      </c>
      <c r="D12" s="6"/>
      <c r="E12" s="6"/>
      <c r="F12" s="7"/>
      <c r="G12" s="7"/>
      <c r="H12" s="6"/>
      <c r="I12" s="6"/>
      <c r="J12" s="7"/>
      <c r="K12" s="7"/>
      <c r="L12" s="6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5.0" customHeight="1">
      <c r="A13" s="2"/>
      <c r="B13" s="18" t="s">
        <v>1</v>
      </c>
      <c r="C13" s="18" t="s">
        <v>2</v>
      </c>
      <c r="D13" s="18" t="s">
        <v>45</v>
      </c>
      <c r="E13" s="18" t="s">
        <v>4</v>
      </c>
      <c r="F13" s="18" t="s">
        <v>91</v>
      </c>
      <c r="G13" s="18"/>
      <c r="H13" s="18" t="s">
        <v>5</v>
      </c>
      <c r="I13" s="18" t="s">
        <v>46</v>
      </c>
      <c r="J13" s="18" t="s">
        <v>9</v>
      </c>
      <c r="K13" s="18"/>
      <c r="L13" s="18" t="s">
        <v>11</v>
      </c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5.0" customHeight="1">
      <c r="A14" s="21">
        <v>3.0</v>
      </c>
      <c r="B14" s="24" t="s">
        <v>35</v>
      </c>
      <c r="C14" s="24" t="s">
        <v>30</v>
      </c>
      <c r="D14" s="24" t="s">
        <v>70</v>
      </c>
      <c r="E14" s="24">
        <v>0.0</v>
      </c>
      <c r="F14" s="24">
        <v>600.0</v>
      </c>
      <c r="G14" s="24"/>
      <c r="H14" s="24" t="s">
        <v>71</v>
      </c>
      <c r="I14" s="24"/>
      <c r="J14" s="24"/>
      <c r="K14" s="24"/>
      <c r="L14" s="14" t="str">
        <f>HYPERLINK("mailto:tobin20@comcast.net","tobin20@comcast.net")</f>
        <v>tobin20@comcast.net</v>
      </c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ht="15.0" customHeight="1">
      <c r="A15" s="2"/>
      <c r="B15" s="6" t="s">
        <v>36</v>
      </c>
      <c r="C15" s="6" t="s">
        <v>15</v>
      </c>
      <c r="D15" s="6"/>
      <c r="E15" s="6"/>
      <c r="F15" s="7"/>
      <c r="G15" s="7"/>
      <c r="H15" s="6"/>
      <c r="I15" s="6"/>
      <c r="J15" s="7"/>
      <c r="K15" s="7"/>
      <c r="L15" s="6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5.0" customHeight="1">
      <c r="A16" s="2"/>
      <c r="B16" s="6" t="s">
        <v>37</v>
      </c>
      <c r="C16" s="6" t="s">
        <v>15</v>
      </c>
      <c r="D16" s="6" t="s">
        <v>77</v>
      </c>
      <c r="E16" s="6"/>
      <c r="F16" s="7"/>
      <c r="G16" s="7"/>
      <c r="H16" s="6"/>
      <c r="I16" s="6"/>
      <c r="J16" s="7"/>
      <c r="K16" s="7"/>
      <c r="L16" s="6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5.0" customHeight="1">
      <c r="A17" s="2"/>
      <c r="B17" s="6" t="s">
        <v>38</v>
      </c>
      <c r="C17" s="6" t="s">
        <v>30</v>
      </c>
      <c r="D17" s="6"/>
      <c r="E17" s="6"/>
      <c r="F17" s="7"/>
      <c r="G17" s="7"/>
      <c r="H17" s="6"/>
      <c r="I17" s="6"/>
      <c r="J17" s="7"/>
      <c r="K17" s="7"/>
      <c r="L17" s="6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5.0" customHeight="1">
      <c r="A18" s="2"/>
      <c r="B18" s="6" t="s">
        <v>39</v>
      </c>
      <c r="C18" s="6" t="s">
        <v>25</v>
      </c>
      <c r="D18" s="6" t="s">
        <v>83</v>
      </c>
      <c r="E18" s="6"/>
      <c r="F18" s="7"/>
      <c r="G18" s="7"/>
      <c r="H18" s="6"/>
      <c r="I18" s="6"/>
      <c r="J18" s="7"/>
      <c r="K18" s="7"/>
      <c r="L18" s="6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5.0" customHeight="1">
      <c r="A19" s="2"/>
      <c r="B19" s="18" t="s">
        <v>1</v>
      </c>
      <c r="C19" s="18" t="s">
        <v>2</v>
      </c>
      <c r="D19" s="18" t="s">
        <v>45</v>
      </c>
      <c r="E19" s="18" t="s">
        <v>4</v>
      </c>
      <c r="F19" s="18" t="s">
        <v>91</v>
      </c>
      <c r="G19" s="18"/>
      <c r="H19" s="18" t="s">
        <v>5</v>
      </c>
      <c r="I19" s="18" t="s">
        <v>46</v>
      </c>
      <c r="J19" s="18" t="s">
        <v>9</v>
      </c>
      <c r="K19" s="18"/>
      <c r="L19" s="18" t="s">
        <v>11</v>
      </c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5.0" customHeight="1">
      <c r="A20" s="9">
        <v>4.0</v>
      </c>
      <c r="B20" s="12" t="s">
        <v>40</v>
      </c>
      <c r="C20" s="12" t="s">
        <v>30</v>
      </c>
      <c r="D20" s="12" t="s">
        <v>89</v>
      </c>
      <c r="E20" s="12">
        <v>0.0</v>
      </c>
      <c r="F20" s="12">
        <v>600.0</v>
      </c>
      <c r="G20" s="12"/>
      <c r="H20" s="12" t="s">
        <v>90</v>
      </c>
      <c r="I20" s="12" t="s">
        <v>92</v>
      </c>
      <c r="J20" s="12" t="s">
        <v>179</v>
      </c>
      <c r="K20" s="12" t="s">
        <v>181</v>
      </c>
      <c r="L20" s="14" t="str">
        <f>HYPERLINK("mailto:fishwithnelson@gmail.com","fishwithnelson@gmail.com")</f>
        <v>fishwithnelson@gmail.com</v>
      </c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ht="15.0" customHeight="1">
      <c r="A21" s="2"/>
      <c r="B21" s="6" t="s">
        <v>41</v>
      </c>
      <c r="C21" s="6" t="s">
        <v>30</v>
      </c>
      <c r="D21" s="6" t="s">
        <v>96</v>
      </c>
      <c r="E21" s="6"/>
      <c r="F21" s="7"/>
      <c r="G21" s="7"/>
      <c r="H21" s="6"/>
      <c r="I21" s="6"/>
      <c r="J21" s="6" t="s">
        <v>192</v>
      </c>
      <c r="K21" s="6" t="s">
        <v>194</v>
      </c>
      <c r="L21" s="6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5.0" customHeight="1">
      <c r="A22" s="2"/>
      <c r="B22" s="6" t="s">
        <v>42</v>
      </c>
      <c r="C22" s="6" t="s">
        <v>15</v>
      </c>
      <c r="D22" s="6" t="s">
        <v>100</v>
      </c>
      <c r="E22" s="6"/>
      <c r="F22" s="7"/>
      <c r="G22" s="7"/>
      <c r="H22" s="6"/>
      <c r="I22" s="6"/>
      <c r="J22" s="6" t="s">
        <v>199</v>
      </c>
      <c r="K22" s="6" t="s">
        <v>200</v>
      </c>
      <c r="L22" s="6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5.0" customHeight="1">
      <c r="A23" s="2"/>
      <c r="B23" s="6" t="s">
        <v>43</v>
      </c>
      <c r="C23" s="6" t="s">
        <v>15</v>
      </c>
      <c r="D23" s="6"/>
      <c r="E23" s="6"/>
      <c r="F23" s="7"/>
      <c r="G23" s="7"/>
      <c r="H23" s="6"/>
      <c r="I23" s="6"/>
      <c r="J23" s="6" t="s">
        <v>207</v>
      </c>
      <c r="K23" s="6" t="s">
        <v>209</v>
      </c>
      <c r="L23" s="6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5.0" customHeight="1">
      <c r="A24" s="2"/>
      <c r="B24" s="6" t="s">
        <v>44</v>
      </c>
      <c r="C24" s="6" t="s">
        <v>211</v>
      </c>
      <c r="D24" s="6" t="s">
        <v>104</v>
      </c>
      <c r="E24" s="6"/>
      <c r="F24" s="7"/>
      <c r="G24" s="7"/>
      <c r="H24" s="6"/>
      <c r="I24" s="6"/>
      <c r="J24" s="7"/>
      <c r="K24" s="7"/>
      <c r="L24" s="6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5.0" customHeight="1">
      <c r="A25" s="2"/>
      <c r="B25" s="18" t="s">
        <v>1</v>
      </c>
      <c r="C25" s="18" t="s">
        <v>2</v>
      </c>
      <c r="D25" s="18" t="s">
        <v>45</v>
      </c>
      <c r="E25" s="18" t="s">
        <v>4</v>
      </c>
      <c r="F25" s="18" t="s">
        <v>91</v>
      </c>
      <c r="G25" s="18"/>
      <c r="H25" s="18" t="s">
        <v>5</v>
      </c>
      <c r="I25" s="18" t="s">
        <v>46</v>
      </c>
      <c r="J25" s="18" t="s">
        <v>9</v>
      </c>
      <c r="K25" s="18"/>
      <c r="L25" s="18" t="s">
        <v>11</v>
      </c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5.0" customHeight="1">
      <c r="A26" s="27">
        <v>5.0</v>
      </c>
      <c r="B26" s="28" t="s">
        <v>50</v>
      </c>
      <c r="C26" s="28" t="s">
        <v>23</v>
      </c>
      <c r="D26" s="28" t="s">
        <v>129</v>
      </c>
      <c r="E26" s="28"/>
      <c r="F26" s="28">
        <v>600.0</v>
      </c>
      <c r="G26" s="28"/>
      <c r="H26" s="28" t="s">
        <v>131</v>
      </c>
      <c r="I26" s="28" t="s">
        <v>133</v>
      </c>
      <c r="J26" s="28"/>
      <c r="K26" s="28"/>
      <c r="L26" s="38" t="str">
        <f>HYPERLINK("mailto:sbrady7197@yahoo.com","sbrady7197@yahoo.com")</f>
        <v>sbrady7197@yahoo.com</v>
      </c>
      <c r="M26" s="28" t="s">
        <v>253</v>
      </c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</row>
    <row r="27" ht="15.0" customHeight="1">
      <c r="A27" s="2"/>
      <c r="B27" s="6" t="s">
        <v>51</v>
      </c>
      <c r="C27" s="6" t="s">
        <v>30</v>
      </c>
      <c r="D27" s="6" t="s">
        <v>136</v>
      </c>
      <c r="E27" s="6"/>
      <c r="F27" s="7"/>
      <c r="G27" s="7"/>
      <c r="H27" s="6"/>
      <c r="I27" s="6"/>
      <c r="J27" s="7"/>
      <c r="K27" s="7"/>
      <c r="L27" s="6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5.0" customHeight="1">
      <c r="A28" s="2"/>
      <c r="B28" s="6" t="s">
        <v>52</v>
      </c>
      <c r="C28" s="6" t="s">
        <v>15</v>
      </c>
      <c r="D28" s="6" t="s">
        <v>141</v>
      </c>
      <c r="E28" s="6"/>
      <c r="F28" s="7"/>
      <c r="G28" s="7"/>
      <c r="H28" s="6"/>
      <c r="I28" s="6"/>
      <c r="J28" s="7"/>
      <c r="K28" s="7"/>
      <c r="L28" s="6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5.0" customHeight="1">
      <c r="A29" s="2"/>
      <c r="B29" s="6" t="s">
        <v>53</v>
      </c>
      <c r="C29" s="6" t="s">
        <v>15</v>
      </c>
      <c r="D29" s="6"/>
      <c r="E29" s="6"/>
      <c r="F29" s="7"/>
      <c r="G29" s="7"/>
      <c r="H29" s="6"/>
      <c r="I29" s="6"/>
      <c r="J29" s="7"/>
      <c r="K29" s="7"/>
      <c r="L29" s="6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5.0" customHeight="1">
      <c r="A30" s="2"/>
      <c r="B30" s="6" t="s">
        <v>54</v>
      </c>
      <c r="C30" s="6" t="s">
        <v>25</v>
      </c>
      <c r="D30" s="6" t="s">
        <v>149</v>
      </c>
      <c r="E30" s="6"/>
      <c r="F30" s="7"/>
      <c r="G30" s="7"/>
      <c r="H30" s="6"/>
      <c r="I30" s="6"/>
      <c r="J30" s="7"/>
      <c r="K30" s="7"/>
      <c r="L30" s="6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5.0" customHeight="1">
      <c r="A31" s="2"/>
      <c r="B31" s="18" t="s">
        <v>1</v>
      </c>
      <c r="C31" s="18" t="s">
        <v>2</v>
      </c>
      <c r="D31" s="18" t="s">
        <v>45</v>
      </c>
      <c r="E31" s="18" t="s">
        <v>4</v>
      </c>
      <c r="F31" s="18" t="s">
        <v>91</v>
      </c>
      <c r="G31" s="18"/>
      <c r="H31" s="18" t="s">
        <v>5</v>
      </c>
      <c r="I31" s="18" t="s">
        <v>46</v>
      </c>
      <c r="J31" s="18" t="s">
        <v>9</v>
      </c>
      <c r="K31" s="18"/>
      <c r="L31" s="18" t="s">
        <v>11</v>
      </c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5.0" customHeight="1">
      <c r="A32" s="9">
        <v>6.0</v>
      </c>
      <c r="B32" s="12" t="s">
        <v>55</v>
      </c>
      <c r="C32" s="12" t="s">
        <v>30</v>
      </c>
      <c r="D32" s="12"/>
      <c r="E32" s="12"/>
      <c r="F32" s="12"/>
      <c r="G32" s="12"/>
      <c r="H32" s="12" t="s">
        <v>150</v>
      </c>
      <c r="I32" s="12"/>
      <c r="J32" s="12"/>
      <c r="K32" s="12"/>
      <c r="L32" s="14" t="str">
        <f>HYPERLINK("mailto:nicole_russell@hotmail.com","nicole_russell@hotmail.com")</f>
        <v>nicole_russell@hotmail.com</v>
      </c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ht="15.0" customHeight="1">
      <c r="A33" s="30"/>
      <c r="B33" s="31" t="s">
        <v>56</v>
      </c>
      <c r="C33" s="31" t="s">
        <v>285</v>
      </c>
      <c r="D33" s="31" t="s">
        <v>151</v>
      </c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 ht="15.0" customHeight="1">
      <c r="A34" s="2"/>
      <c r="B34" s="6" t="s">
        <v>57</v>
      </c>
      <c r="C34" s="41" t="s">
        <v>30</v>
      </c>
      <c r="D34" s="6"/>
      <c r="E34" s="6"/>
      <c r="F34" s="7"/>
      <c r="G34" s="7"/>
      <c r="H34" s="6"/>
      <c r="I34" s="6"/>
      <c r="J34" s="7"/>
      <c r="K34" s="7"/>
      <c r="L34" s="6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5.0" customHeight="1">
      <c r="A35" s="2"/>
      <c r="B35" s="6" t="s">
        <v>58</v>
      </c>
      <c r="C35" s="41" t="s">
        <v>15</v>
      </c>
      <c r="D35" s="6"/>
      <c r="E35" s="6"/>
      <c r="F35" s="7"/>
      <c r="G35" s="7"/>
      <c r="H35" s="6"/>
      <c r="I35" s="6"/>
      <c r="J35" s="7"/>
      <c r="K35" s="7"/>
      <c r="L35" s="6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ht="15.0" customHeight="1">
      <c r="A36" s="2"/>
      <c r="B36" s="6" t="s">
        <v>59</v>
      </c>
      <c r="C36" s="41" t="s">
        <v>23</v>
      </c>
      <c r="D36" s="6"/>
      <c r="E36" s="6"/>
      <c r="F36" s="7"/>
      <c r="G36" s="7"/>
      <c r="H36" s="6"/>
      <c r="I36" s="6"/>
      <c r="J36" s="7"/>
      <c r="K36" s="7"/>
      <c r="L36" s="6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ht="15.0" customHeight="1">
      <c r="A37" s="2"/>
      <c r="B37" s="18" t="s">
        <v>1</v>
      </c>
      <c r="C37" s="18" t="s">
        <v>2</v>
      </c>
      <c r="D37" s="18" t="s">
        <v>45</v>
      </c>
      <c r="E37" s="18" t="s">
        <v>4</v>
      </c>
      <c r="F37" s="18" t="s">
        <v>91</v>
      </c>
      <c r="G37" s="18"/>
      <c r="H37" s="18" t="s">
        <v>5</v>
      </c>
      <c r="I37" s="18" t="s">
        <v>46</v>
      </c>
      <c r="J37" s="18" t="s">
        <v>9</v>
      </c>
      <c r="K37" s="18"/>
      <c r="L37" s="18" t="s">
        <v>11</v>
      </c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ht="15.0" customHeight="1">
      <c r="A38" s="9">
        <v>7.0</v>
      </c>
      <c r="B38" s="12" t="s">
        <v>60</v>
      </c>
      <c r="C38" s="12" t="s">
        <v>299</v>
      </c>
      <c r="D38" s="12" t="s">
        <v>152</v>
      </c>
      <c r="E38" s="12">
        <v>0.0</v>
      </c>
      <c r="F38" s="12">
        <v>600.0</v>
      </c>
      <c r="G38" s="12"/>
      <c r="H38" s="12" t="s">
        <v>153</v>
      </c>
      <c r="I38" s="12"/>
      <c r="J38" s="12"/>
      <c r="K38" s="12"/>
      <c r="L38" s="14" t="str">
        <f>HYPERLINK("mailto:ambermills04@yahoo.com","ambermills04@yahoo.com")</f>
        <v>ambermills04@yahoo.com</v>
      </c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ht="15.0" customHeight="1">
      <c r="A39" s="2"/>
      <c r="B39" s="6" t="s">
        <v>61</v>
      </c>
      <c r="C39" s="6" t="s">
        <v>301</v>
      </c>
      <c r="D39" s="6"/>
      <c r="E39" s="6"/>
      <c r="F39" s="7"/>
      <c r="G39" s="7"/>
      <c r="H39" s="6"/>
      <c r="I39" s="6"/>
      <c r="J39" s="7"/>
      <c r="K39" s="7"/>
      <c r="L39" s="6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ht="15.0" customHeight="1">
      <c r="A40" s="2"/>
      <c r="B40" s="6" t="s">
        <v>62</v>
      </c>
      <c r="C40" s="6" t="s">
        <v>301</v>
      </c>
      <c r="D40" s="6"/>
      <c r="E40" s="6"/>
      <c r="F40" s="7"/>
      <c r="G40" s="7"/>
      <c r="H40" s="6"/>
      <c r="I40" s="6"/>
      <c r="J40" s="7"/>
      <c r="K40" s="7"/>
      <c r="L40" s="6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ht="15.0" customHeight="1">
      <c r="A41" s="2"/>
      <c r="B41" s="6" t="s">
        <v>63</v>
      </c>
      <c r="C41" s="6" t="s">
        <v>301</v>
      </c>
      <c r="D41" s="6" t="s">
        <v>155</v>
      </c>
      <c r="E41" s="6"/>
      <c r="F41" s="7"/>
      <c r="G41" s="7"/>
      <c r="H41" s="6"/>
      <c r="I41" s="6"/>
      <c r="J41" s="7"/>
      <c r="K41" s="7"/>
      <c r="L41" s="6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ht="15.0" customHeight="1">
      <c r="A42" s="2"/>
      <c r="B42" s="6" t="s">
        <v>64</v>
      </c>
      <c r="C42" s="41" t="s">
        <v>23</v>
      </c>
      <c r="D42" s="6"/>
      <c r="E42" s="6"/>
      <c r="F42" s="7"/>
      <c r="G42" s="7"/>
      <c r="H42" s="6"/>
      <c r="I42" s="6"/>
      <c r="J42" s="7"/>
      <c r="K42" s="7"/>
      <c r="L42" s="6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ht="15.0" customHeight="1">
      <c r="A43" s="2"/>
      <c r="B43" s="18" t="s">
        <v>1</v>
      </c>
      <c r="C43" s="18" t="s">
        <v>2</v>
      </c>
      <c r="D43" s="18" t="s">
        <v>45</v>
      </c>
      <c r="E43" s="18" t="s">
        <v>4</v>
      </c>
      <c r="F43" s="18" t="s">
        <v>91</v>
      </c>
      <c r="G43" s="18"/>
      <c r="H43" s="18" t="s">
        <v>5</v>
      </c>
      <c r="I43" s="18" t="s">
        <v>46</v>
      </c>
      <c r="J43" s="18" t="s">
        <v>9</v>
      </c>
      <c r="K43" s="18"/>
      <c r="L43" s="18" t="s">
        <v>11</v>
      </c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ht="15.0" customHeight="1">
      <c r="A44" s="9">
        <v>8.0</v>
      </c>
      <c r="B44" s="12" t="s">
        <v>65</v>
      </c>
      <c r="C44" s="12" t="s">
        <v>15</v>
      </c>
      <c r="D44" s="12" t="s">
        <v>161</v>
      </c>
      <c r="E44" s="12">
        <v>0.0</v>
      </c>
      <c r="F44" s="12">
        <v>600.0</v>
      </c>
      <c r="G44" s="12"/>
      <c r="H44" s="12" t="s">
        <v>163</v>
      </c>
      <c r="I44" s="12" t="s">
        <v>165</v>
      </c>
      <c r="J44" s="12"/>
      <c r="K44" s="12"/>
      <c r="L44" s="14" t="str">
        <f>HYPERLINK("mailto:zeblinda@hotmail.com","zeblinda@hotmail.com")</f>
        <v>zeblinda@hotmail.com</v>
      </c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ht="15.0" customHeight="1">
      <c r="A45" s="2"/>
      <c r="B45" s="6" t="s">
        <v>66</v>
      </c>
      <c r="C45" s="6" t="s">
        <v>301</v>
      </c>
      <c r="D45" s="6" t="s">
        <v>168</v>
      </c>
      <c r="E45" s="6"/>
      <c r="F45" s="7"/>
      <c r="G45" s="7"/>
      <c r="H45" s="6"/>
      <c r="I45" s="6"/>
      <c r="J45" s="7"/>
      <c r="K45" s="7"/>
      <c r="L45" s="25" t="str">
        <f>HYPERLINK("mailto:lisa.pullen@yahoo.com","lisa.pullen@yahoo.com")</f>
        <v>lisa.pullen@yahoo.com</v>
      </c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ht="15.0" customHeight="1">
      <c r="A46" s="2"/>
      <c r="B46" s="6" t="s">
        <v>67</v>
      </c>
      <c r="C46" s="6" t="s">
        <v>30</v>
      </c>
      <c r="D46" s="6" t="s">
        <v>169</v>
      </c>
      <c r="E46" s="6"/>
      <c r="F46" s="7"/>
      <c r="G46" s="7"/>
      <c r="H46" s="6"/>
      <c r="I46" s="6"/>
      <c r="J46" s="7"/>
      <c r="K46" s="7"/>
      <c r="L46" s="25" t="str">
        <f>HYPERLINK("mailto:dhouk1@att.net","dhouk1@att.net")</f>
        <v>dhouk1@att.net</v>
      </c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ht="15.0" customHeight="1">
      <c r="A47" s="2"/>
      <c r="B47" s="6" t="s">
        <v>68</v>
      </c>
      <c r="C47" s="6" t="s">
        <v>30</v>
      </c>
      <c r="D47" s="6" t="s">
        <v>172</v>
      </c>
      <c r="E47" s="6"/>
      <c r="F47" s="7"/>
      <c r="G47" s="7"/>
      <c r="H47" s="6"/>
      <c r="I47" s="6"/>
      <c r="J47" s="7"/>
      <c r="K47" s="7"/>
      <c r="L47" s="6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ht="15.0" customHeight="1">
      <c r="A48" s="2"/>
      <c r="B48" s="6" t="s">
        <v>69</v>
      </c>
      <c r="C48" s="6" t="s">
        <v>23</v>
      </c>
      <c r="D48" s="6" t="s">
        <v>176</v>
      </c>
      <c r="E48" s="6"/>
      <c r="F48" s="7"/>
      <c r="G48" s="7"/>
      <c r="H48" s="6"/>
      <c r="I48" s="6"/>
      <c r="J48" s="7"/>
      <c r="K48" s="7"/>
      <c r="L48" s="14" t="str">
        <f>HYPERLINK("mailto:shannon@shortdriftcharters.com","shannon@shortdriftcharters.com")</f>
        <v>shannon@shortdriftcharters.com</v>
      </c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ht="15.0" customHeight="1">
      <c r="A49" s="2"/>
      <c r="B49" s="6"/>
      <c r="C49" s="7"/>
      <c r="D49" s="6"/>
      <c r="E49" s="6"/>
      <c r="F49" s="7"/>
      <c r="G49" s="7"/>
      <c r="H49" s="6"/>
      <c r="I49" s="6"/>
      <c r="J49" s="7"/>
      <c r="K49" s="7"/>
      <c r="L49" s="6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ht="15.0" customHeight="1">
      <c r="A50" s="2"/>
      <c r="B50" s="18" t="s">
        <v>1</v>
      </c>
      <c r="C50" s="18" t="s">
        <v>2</v>
      </c>
      <c r="D50" s="18" t="s">
        <v>45</v>
      </c>
      <c r="E50" s="18" t="s">
        <v>4</v>
      </c>
      <c r="F50" s="18" t="s">
        <v>91</v>
      </c>
      <c r="G50" s="18"/>
      <c r="H50" s="18" t="s">
        <v>5</v>
      </c>
      <c r="I50" s="18" t="s">
        <v>46</v>
      </c>
      <c r="J50" s="18" t="s">
        <v>9</v>
      </c>
      <c r="K50" s="18"/>
      <c r="L50" s="18" t="s">
        <v>11</v>
      </c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ht="15.0" customHeight="1">
      <c r="A51" s="9">
        <v>9.0</v>
      </c>
      <c r="B51" s="12" t="s">
        <v>72</v>
      </c>
      <c r="C51" s="12" t="s">
        <v>23</v>
      </c>
      <c r="D51" s="12" t="s">
        <v>182</v>
      </c>
      <c r="E51" s="12">
        <v>0.0</v>
      </c>
      <c r="F51" s="12">
        <v>600.0</v>
      </c>
      <c r="G51" s="12"/>
      <c r="H51" s="12" t="s">
        <v>183</v>
      </c>
      <c r="I51" s="12"/>
      <c r="J51" s="12"/>
      <c r="K51" s="12"/>
      <c r="L51" s="14" t="str">
        <f>HYPERLINK("mailto:leslie@lesliededwards.com","leslie@lesliededwards.com")</f>
        <v>leslie@lesliededwards.com</v>
      </c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ht="15.0" customHeight="1">
      <c r="A52" s="2"/>
      <c r="B52" s="6" t="s">
        <v>73</v>
      </c>
      <c r="C52" s="6" t="s">
        <v>23</v>
      </c>
      <c r="D52" s="6"/>
      <c r="E52" s="6"/>
      <c r="F52" s="7"/>
      <c r="G52" s="7"/>
      <c r="H52" s="6"/>
      <c r="I52" s="6"/>
      <c r="J52" s="7"/>
      <c r="K52" s="7"/>
      <c r="L52" s="6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ht="15.0" customHeight="1">
      <c r="A53" s="2"/>
      <c r="B53" s="6" t="s">
        <v>74</v>
      </c>
      <c r="C53" s="6" t="s">
        <v>23</v>
      </c>
      <c r="D53" s="6"/>
      <c r="E53" s="6"/>
      <c r="F53" s="7"/>
      <c r="G53" s="7"/>
      <c r="H53" s="6"/>
      <c r="I53" s="6"/>
      <c r="J53" s="7"/>
      <c r="K53" s="7"/>
      <c r="L53" s="6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ht="15.0" customHeight="1">
      <c r="A54" s="2"/>
      <c r="B54" s="6" t="s">
        <v>75</v>
      </c>
      <c r="C54" s="6" t="s">
        <v>301</v>
      </c>
      <c r="D54" s="6"/>
      <c r="E54" s="6"/>
      <c r="F54" s="7"/>
      <c r="G54" s="7"/>
      <c r="H54" s="6"/>
      <c r="I54" s="6"/>
      <c r="J54" s="7"/>
      <c r="K54" s="7"/>
      <c r="L54" s="6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ht="15.0" customHeight="1">
      <c r="A55" s="2"/>
      <c r="B55" s="6" t="s">
        <v>76</v>
      </c>
      <c r="C55" s="7"/>
      <c r="D55" s="6"/>
      <c r="E55" s="6"/>
      <c r="F55" s="7"/>
      <c r="G55" s="7"/>
      <c r="H55" s="6"/>
      <c r="I55" s="6"/>
      <c r="J55" s="7"/>
      <c r="K55" s="7"/>
      <c r="L55" s="6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ht="15.0" customHeight="1">
      <c r="A56" s="2"/>
      <c r="B56" s="18" t="s">
        <v>1</v>
      </c>
      <c r="C56" s="18" t="s">
        <v>2</v>
      </c>
      <c r="D56" s="18" t="s">
        <v>45</v>
      </c>
      <c r="E56" s="18" t="s">
        <v>4</v>
      </c>
      <c r="F56" s="18" t="s">
        <v>91</v>
      </c>
      <c r="G56" s="18"/>
      <c r="H56" s="18" t="s">
        <v>5</v>
      </c>
      <c r="I56" s="18" t="s">
        <v>46</v>
      </c>
      <c r="J56" s="18" t="s">
        <v>9</v>
      </c>
      <c r="K56" s="18"/>
      <c r="L56" s="18" t="s">
        <v>11</v>
      </c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ht="15.0" customHeight="1">
      <c r="A57" s="9">
        <v>10.0</v>
      </c>
      <c r="B57" s="12" t="s">
        <v>78</v>
      </c>
      <c r="C57" s="12" t="s">
        <v>23</v>
      </c>
      <c r="D57" s="12" t="s">
        <v>185</v>
      </c>
      <c r="E57" s="12">
        <v>0.0</v>
      </c>
      <c r="F57" s="12">
        <v>600.0</v>
      </c>
      <c r="G57" s="12"/>
      <c r="H57" s="12" t="s">
        <v>186</v>
      </c>
      <c r="I57" s="12" t="s">
        <v>187</v>
      </c>
      <c r="J57" s="12"/>
      <c r="K57" s="12"/>
      <c r="L57" s="25" t="str">
        <f>HYPERLINK("mailto:kris.machel@gmail.com","kris.machel@gmail.com")</f>
        <v>kris.machel@gmail.com</v>
      </c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ht="15.0" customHeight="1">
      <c r="A58" s="2"/>
      <c r="B58" s="6" t="s">
        <v>79</v>
      </c>
      <c r="C58" s="6" t="s">
        <v>30</v>
      </c>
      <c r="D58" s="6" t="s">
        <v>185</v>
      </c>
      <c r="E58" s="6"/>
      <c r="F58" s="7"/>
      <c r="G58" s="7"/>
      <c r="H58" s="6"/>
      <c r="I58" s="6"/>
      <c r="J58" s="7"/>
      <c r="K58" s="7"/>
      <c r="L58" s="6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ht="15.0" customHeight="1">
      <c r="A59" s="2"/>
      <c r="B59" s="6" t="s">
        <v>80</v>
      </c>
      <c r="C59" s="6" t="s">
        <v>15</v>
      </c>
      <c r="D59" s="6" t="s">
        <v>188</v>
      </c>
      <c r="E59" s="6"/>
      <c r="F59" s="7"/>
      <c r="G59" s="7"/>
      <c r="H59" s="6"/>
      <c r="I59" s="6"/>
      <c r="J59" s="7"/>
      <c r="K59" s="7"/>
      <c r="L59" s="6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ht="15.0" customHeight="1">
      <c r="A60" s="2"/>
      <c r="B60" s="6" t="s">
        <v>81</v>
      </c>
      <c r="C60" s="6" t="s">
        <v>301</v>
      </c>
      <c r="D60" s="6" t="s">
        <v>189</v>
      </c>
      <c r="E60" s="6"/>
      <c r="F60" s="7"/>
      <c r="G60" s="7"/>
      <c r="H60" s="6"/>
      <c r="I60" s="6"/>
      <c r="J60" s="7"/>
      <c r="K60" s="7"/>
      <c r="L60" s="6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ht="15.0" customHeight="1">
      <c r="A61" s="2"/>
      <c r="B61" s="6" t="s">
        <v>82</v>
      </c>
      <c r="C61" s="6" t="s">
        <v>25</v>
      </c>
      <c r="D61" s="6" t="s">
        <v>190</v>
      </c>
      <c r="E61" s="6"/>
      <c r="F61" s="7"/>
      <c r="G61" s="7"/>
      <c r="H61" s="6"/>
      <c r="I61" s="6"/>
      <c r="J61" s="7"/>
      <c r="K61" s="7"/>
      <c r="L61" s="25" t="str">
        <f>HYPERLINK("mailto:d.mattcoleman@gmail.com","d.mattcoleman@gmail.com")</f>
        <v>d.mattcoleman@gmail.com</v>
      </c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ht="15.0" customHeight="1">
      <c r="A62" s="2"/>
      <c r="B62" s="18" t="s">
        <v>1</v>
      </c>
      <c r="C62" s="18" t="s">
        <v>2</v>
      </c>
      <c r="D62" s="18" t="s">
        <v>45</v>
      </c>
      <c r="E62" s="18" t="s">
        <v>4</v>
      </c>
      <c r="F62" s="18" t="s">
        <v>91</v>
      </c>
      <c r="G62" s="26" t="s">
        <v>352</v>
      </c>
      <c r="H62" s="18" t="s">
        <v>5</v>
      </c>
      <c r="I62" s="18" t="s">
        <v>46</v>
      </c>
      <c r="J62" s="18" t="s">
        <v>9</v>
      </c>
      <c r="K62" s="18"/>
      <c r="L62" s="18" t="s">
        <v>11</v>
      </c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ht="15.0" customHeight="1">
      <c r="A63" s="9">
        <v>11.0</v>
      </c>
      <c r="B63" s="12" t="s">
        <v>84</v>
      </c>
      <c r="C63" s="12" t="s">
        <v>15</v>
      </c>
      <c r="D63" s="12" t="s">
        <v>201</v>
      </c>
      <c r="E63" s="12">
        <v>0.0</v>
      </c>
      <c r="F63" s="12">
        <v>600.0</v>
      </c>
      <c r="G63" s="12">
        <f>25+25+20</f>
        <v>70</v>
      </c>
      <c r="H63" s="12" t="s">
        <v>202</v>
      </c>
      <c r="I63" s="12" t="s">
        <v>204</v>
      </c>
      <c r="J63" s="12"/>
      <c r="K63" s="12"/>
      <c r="L63" s="14" t="str">
        <f>HYPERLINK("mailto:bgmarinashop@gmail.com","bgmarinashop@gmail.com")</f>
        <v>bgmarinashop@gmail.com</v>
      </c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ht="15.0" customHeight="1">
      <c r="A64" s="2"/>
      <c r="B64" s="6" t="s">
        <v>85</v>
      </c>
      <c r="C64" s="6" t="s">
        <v>30</v>
      </c>
      <c r="D64" s="6"/>
      <c r="E64" s="6"/>
      <c r="F64" s="7"/>
      <c r="G64" s="52" t="s">
        <v>363</v>
      </c>
      <c r="H64" s="6"/>
      <c r="I64" s="6"/>
      <c r="J64" s="7"/>
      <c r="K64" s="7"/>
      <c r="L64" s="6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ht="15.0" customHeight="1">
      <c r="A65" s="2"/>
      <c r="B65" s="6" t="s">
        <v>86</v>
      </c>
      <c r="C65" s="6" t="s">
        <v>15</v>
      </c>
      <c r="D65" s="6"/>
      <c r="E65" s="6"/>
      <c r="F65" s="7"/>
      <c r="G65" s="52" t="s">
        <v>368</v>
      </c>
      <c r="H65" s="6"/>
      <c r="I65" s="6"/>
      <c r="J65" s="7"/>
      <c r="K65" s="7"/>
      <c r="L65" s="6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ht="15.0" customHeight="1">
      <c r="A66" s="2"/>
      <c r="B66" s="6" t="s">
        <v>87</v>
      </c>
      <c r="C66" s="6" t="s">
        <v>15</v>
      </c>
      <c r="D66" s="6"/>
      <c r="E66" s="6"/>
      <c r="F66" s="7"/>
      <c r="G66" s="6" t="s">
        <v>369</v>
      </c>
      <c r="H66" s="6"/>
      <c r="I66" s="6"/>
      <c r="J66" s="7"/>
      <c r="K66" s="7"/>
      <c r="L66" s="6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ht="15.0" customHeight="1">
      <c r="A67" s="2"/>
      <c r="B67" s="6" t="s">
        <v>88</v>
      </c>
      <c r="C67" s="6" t="s">
        <v>15</v>
      </c>
      <c r="D67" s="6" t="s">
        <v>212</v>
      </c>
      <c r="E67" s="6"/>
      <c r="F67" s="7"/>
      <c r="G67" s="7"/>
      <c r="H67" s="6"/>
      <c r="I67" s="6"/>
      <c r="J67" s="7"/>
      <c r="K67" s="7"/>
      <c r="L67" s="25" t="str">
        <f>HYPERLINK("mailto:sweetwaterexc@gmail.com","sweetwaterexc@gmail.com")</f>
        <v>sweetwaterexc@gmail.com</v>
      </c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ht="15.0" customHeight="1">
      <c r="A68" s="2"/>
      <c r="B68" s="18" t="s">
        <v>1</v>
      </c>
      <c r="C68" s="18" t="s">
        <v>2</v>
      </c>
      <c r="D68" s="18" t="s">
        <v>45</v>
      </c>
      <c r="E68" s="18" t="s">
        <v>4</v>
      </c>
      <c r="F68" s="18" t="s">
        <v>91</v>
      </c>
      <c r="G68" s="18"/>
      <c r="H68" s="18" t="s">
        <v>5</v>
      </c>
      <c r="I68" s="18" t="s">
        <v>46</v>
      </c>
      <c r="J68" s="18" t="s">
        <v>9</v>
      </c>
      <c r="K68" s="18"/>
      <c r="L68" s="18" t="s">
        <v>11</v>
      </c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ht="15.0" customHeight="1">
      <c r="A69" s="9">
        <v>12.0</v>
      </c>
      <c r="B69" s="12" t="s">
        <v>93</v>
      </c>
      <c r="C69" s="12" t="s">
        <v>15</v>
      </c>
      <c r="D69" s="12" t="s">
        <v>219</v>
      </c>
      <c r="E69" s="12">
        <v>0.0</v>
      </c>
      <c r="F69" s="12">
        <v>600.0</v>
      </c>
      <c r="G69" s="12"/>
      <c r="H69" s="35" t="s">
        <v>220</v>
      </c>
      <c r="I69" s="12"/>
      <c r="J69" s="12"/>
      <c r="K69" s="12"/>
      <c r="L69" s="14" t="str">
        <f>HYPERLINK("mailto:kayla.mudano6@gmail.com","kayla.mudano6@gmail.com")</f>
        <v>kayla.mudano6@gmail.com</v>
      </c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ht="15.0" customHeight="1">
      <c r="A70" s="2"/>
      <c r="B70" s="6" t="s">
        <v>95</v>
      </c>
      <c r="C70" s="6" t="s">
        <v>15</v>
      </c>
      <c r="D70" s="6"/>
      <c r="E70" s="6"/>
      <c r="F70" s="7"/>
      <c r="G70" s="7"/>
      <c r="H70" s="6"/>
      <c r="I70" s="6"/>
      <c r="J70" s="7"/>
      <c r="K70" s="7"/>
      <c r="L70" s="6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ht="15.0" customHeight="1">
      <c r="A71" s="2"/>
      <c r="B71" s="6" t="s">
        <v>97</v>
      </c>
      <c r="C71" s="6" t="s">
        <v>15</v>
      </c>
      <c r="D71" s="6" t="s">
        <v>235</v>
      </c>
      <c r="E71" s="6"/>
      <c r="F71" s="7"/>
      <c r="G71" s="7"/>
      <c r="H71" s="6"/>
      <c r="I71" s="6"/>
      <c r="J71" s="7"/>
      <c r="K71" s="7"/>
      <c r="L71" s="6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ht="15.0" customHeight="1">
      <c r="A72" s="2"/>
      <c r="B72" s="6" t="s">
        <v>98</v>
      </c>
      <c r="C72" s="6" t="s">
        <v>15</v>
      </c>
      <c r="D72" s="6"/>
      <c r="E72" s="6"/>
      <c r="F72" s="7"/>
      <c r="G72" s="7"/>
      <c r="H72" s="6"/>
      <c r="I72" s="6"/>
      <c r="J72" s="7"/>
      <c r="K72" s="7"/>
      <c r="L72" s="6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ht="15.0" customHeight="1">
      <c r="A73" s="2"/>
      <c r="B73" s="6" t="s">
        <v>99</v>
      </c>
      <c r="C73" s="6" t="s">
        <v>23</v>
      </c>
      <c r="D73" s="6" t="s">
        <v>236</v>
      </c>
      <c r="E73" s="6"/>
      <c r="F73" s="7"/>
      <c r="G73" s="7"/>
      <c r="H73" s="6"/>
      <c r="I73" s="6"/>
      <c r="J73" s="7"/>
      <c r="K73" s="7"/>
      <c r="L73" s="6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ht="15.0" customHeight="1">
      <c r="A74" s="2"/>
      <c r="B74" s="18" t="s">
        <v>1</v>
      </c>
      <c r="C74" s="18" t="s">
        <v>2</v>
      </c>
      <c r="D74" s="18" t="s">
        <v>45</v>
      </c>
      <c r="E74" s="18" t="s">
        <v>4</v>
      </c>
      <c r="F74" s="18" t="s">
        <v>91</v>
      </c>
      <c r="G74" s="18"/>
      <c r="H74" s="18" t="s">
        <v>5</v>
      </c>
      <c r="I74" s="18" t="s">
        <v>46</v>
      </c>
      <c r="J74" s="18" t="s">
        <v>9</v>
      </c>
      <c r="K74" s="18"/>
      <c r="L74" s="18" t="s">
        <v>11</v>
      </c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ht="15.0" customHeight="1">
      <c r="A75" s="9">
        <v>13.0</v>
      </c>
      <c r="B75" s="12" t="s">
        <v>101</v>
      </c>
      <c r="C75" s="12" t="s">
        <v>30</v>
      </c>
      <c r="D75" s="12" t="s">
        <v>237</v>
      </c>
      <c r="E75" s="12">
        <v>0.0</v>
      </c>
      <c r="F75" s="12">
        <v>600.0</v>
      </c>
      <c r="G75" s="12"/>
      <c r="H75" s="12" t="s">
        <v>238</v>
      </c>
      <c r="I75" s="12" t="s">
        <v>239</v>
      </c>
      <c r="J75" s="12"/>
      <c r="K75" s="12"/>
      <c r="L75" s="14" t="str">
        <f>HYPERLINK("mailto:dondidavis@yahoo.com","dondidavis@yahoo.com")</f>
        <v>dondidavis@yahoo.com</v>
      </c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ht="15.0" customHeight="1">
      <c r="A76" s="2"/>
      <c r="B76" s="6" t="s">
        <v>102</v>
      </c>
      <c r="C76" s="6" t="s">
        <v>30</v>
      </c>
      <c r="D76" s="6" t="s">
        <v>240</v>
      </c>
      <c r="E76" s="6"/>
      <c r="F76" s="7"/>
      <c r="G76" s="7"/>
      <c r="H76" s="6"/>
      <c r="I76" s="6"/>
      <c r="J76" s="7"/>
      <c r="K76" s="7"/>
      <c r="L76" s="6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ht="15.0" customHeight="1">
      <c r="A77" s="2"/>
      <c r="B77" s="6" t="s">
        <v>103</v>
      </c>
      <c r="C77" s="6" t="s">
        <v>301</v>
      </c>
      <c r="D77" s="6" t="s">
        <v>243</v>
      </c>
      <c r="E77" s="6"/>
      <c r="F77" s="7"/>
      <c r="G77" s="7"/>
      <c r="H77" s="6"/>
      <c r="I77" s="6"/>
      <c r="J77" s="7"/>
      <c r="K77" s="7"/>
      <c r="L77" s="6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ht="15.0" customHeight="1">
      <c r="A78" s="2"/>
      <c r="B78" s="6" t="s">
        <v>105</v>
      </c>
      <c r="C78" s="6" t="s">
        <v>23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5.0" customHeight="1">
      <c r="A79" s="2"/>
      <c r="B79" s="6" t="s">
        <v>106</v>
      </c>
      <c r="C79" s="6" t="s">
        <v>23</v>
      </c>
      <c r="D79" s="6" t="s">
        <v>247</v>
      </c>
      <c r="E79" s="6"/>
      <c r="F79" s="7"/>
      <c r="G79" s="7"/>
      <c r="H79" s="6"/>
      <c r="I79" s="6"/>
      <c r="J79" s="7"/>
      <c r="K79" s="7"/>
      <c r="L79" s="14" t="str">
        <f>HYPERLINK("mailto:captdavis@yahoo.com","captdavis@yahoo.com")</f>
        <v>captdavis@yahoo.com</v>
      </c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ht="15.0" customHeight="1">
      <c r="A80" s="2"/>
      <c r="B80" s="18" t="s">
        <v>1</v>
      </c>
      <c r="C80" s="18" t="s">
        <v>2</v>
      </c>
      <c r="D80" s="18" t="s">
        <v>45</v>
      </c>
      <c r="E80" s="18" t="s">
        <v>4</v>
      </c>
      <c r="F80" s="18" t="s">
        <v>91</v>
      </c>
      <c r="G80" s="18"/>
      <c r="H80" s="18" t="s">
        <v>5</v>
      </c>
      <c r="I80" s="18" t="s">
        <v>46</v>
      </c>
      <c r="J80" s="18" t="s">
        <v>9</v>
      </c>
      <c r="K80" s="18"/>
      <c r="L80" s="18" t="s">
        <v>11</v>
      </c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ht="15.0" customHeight="1">
      <c r="A81" s="9">
        <v>14.0</v>
      </c>
      <c r="B81" s="12" t="s">
        <v>107</v>
      </c>
      <c r="C81" s="12" t="s">
        <v>15</v>
      </c>
      <c r="D81" s="12" t="s">
        <v>248</v>
      </c>
      <c r="E81" s="12">
        <v>0.0</v>
      </c>
      <c r="F81" s="12">
        <v>600.0</v>
      </c>
      <c r="G81" s="12"/>
      <c r="H81" s="12" t="s">
        <v>249</v>
      </c>
      <c r="I81" s="12" t="s">
        <v>250</v>
      </c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ht="15.0" customHeight="1">
      <c r="A82" s="2"/>
      <c r="B82" s="6" t="s">
        <v>108</v>
      </c>
      <c r="C82" s="6" t="s">
        <v>15</v>
      </c>
      <c r="D82" s="6" t="s">
        <v>251</v>
      </c>
      <c r="E82" s="6"/>
      <c r="F82" s="7"/>
      <c r="G82" s="7"/>
      <c r="H82" s="6"/>
      <c r="I82" s="6"/>
      <c r="J82" s="7"/>
      <c r="K82" s="7"/>
      <c r="L82" s="25" t="str">
        <f>HYPERLINK("mailto:nlewis9395@gmail.com","nlewis9395@gmail.com")</f>
        <v>nlewis9395@gmail.com</v>
      </c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ht="15.0" customHeight="1">
      <c r="A83" s="2"/>
      <c r="B83" s="6" t="s">
        <v>109</v>
      </c>
      <c r="C83" s="6" t="s">
        <v>23</v>
      </c>
      <c r="D83" s="6" t="s">
        <v>252</v>
      </c>
      <c r="E83" s="6"/>
      <c r="F83" s="7"/>
      <c r="G83" s="7"/>
      <c r="H83" s="6"/>
      <c r="I83" s="6"/>
      <c r="J83" s="7"/>
      <c r="K83" s="7"/>
      <c r="L83" s="6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ht="15.0" customHeight="1">
      <c r="A84" s="2"/>
      <c r="B84" s="6" t="s">
        <v>110</v>
      </c>
      <c r="C84" s="6" t="s">
        <v>15</v>
      </c>
      <c r="D84" s="6" t="s">
        <v>252</v>
      </c>
      <c r="E84" s="6"/>
      <c r="F84" s="7"/>
      <c r="G84" s="7"/>
      <c r="H84" s="6"/>
      <c r="I84" s="6"/>
      <c r="J84" s="7"/>
      <c r="K84" s="7"/>
      <c r="L84" s="6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ht="15.0" customHeight="1">
      <c r="A85" s="2"/>
      <c r="B85" s="6" t="s">
        <v>112</v>
      </c>
      <c r="C85" s="6" t="s">
        <v>30</v>
      </c>
      <c r="D85" s="6" t="s">
        <v>254</v>
      </c>
      <c r="E85" s="6"/>
      <c r="F85" s="7"/>
      <c r="G85" s="7"/>
      <c r="H85" s="6"/>
      <c r="I85" s="6"/>
      <c r="J85" s="7"/>
      <c r="K85" s="7"/>
      <c r="L85" s="14" t="str">
        <f>HYPERLINK("mailto:captchad6@gmail.com","captchad6@gmail.com")</f>
        <v>captchad6@gmail.com</v>
      </c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ht="15.0" customHeight="1">
      <c r="A86" s="2"/>
      <c r="B86" s="18" t="s">
        <v>1</v>
      </c>
      <c r="C86" s="18" t="s">
        <v>2</v>
      </c>
      <c r="D86" s="18" t="s">
        <v>45</v>
      </c>
      <c r="E86" s="18" t="s">
        <v>4</v>
      </c>
      <c r="F86" s="18" t="s">
        <v>91</v>
      </c>
      <c r="G86" s="18"/>
      <c r="H86" s="18" t="s">
        <v>5</v>
      </c>
      <c r="I86" s="18" t="s">
        <v>46</v>
      </c>
      <c r="J86" s="18" t="s">
        <v>9</v>
      </c>
      <c r="K86" s="18"/>
      <c r="L86" s="18" t="s">
        <v>11</v>
      </c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ht="15.0" customHeight="1">
      <c r="A87" s="9">
        <v>15.0</v>
      </c>
      <c r="B87" s="12" t="s">
        <v>113</v>
      </c>
      <c r="C87" s="12" t="s">
        <v>301</v>
      </c>
      <c r="D87" s="12" t="s">
        <v>255</v>
      </c>
      <c r="E87" s="12">
        <v>0.0</v>
      </c>
      <c r="F87" s="12">
        <v>600.0</v>
      </c>
      <c r="G87" s="12"/>
      <c r="H87" s="12" t="s">
        <v>256</v>
      </c>
      <c r="I87" s="12" t="s">
        <v>257</v>
      </c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ht="15.0" customHeight="1">
      <c r="A88" s="2"/>
      <c r="B88" s="6" t="s">
        <v>114</v>
      </c>
      <c r="C88" s="6" t="s">
        <v>30</v>
      </c>
      <c r="D88" s="6"/>
      <c r="E88" s="6"/>
      <c r="F88" s="7"/>
      <c r="G88" s="7"/>
      <c r="H88" s="6"/>
      <c r="I88" s="6"/>
      <c r="J88" s="7"/>
      <c r="K88" s="7"/>
      <c r="L88" s="6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ht="15.0" customHeight="1">
      <c r="A89" s="2"/>
      <c r="B89" s="6" t="s">
        <v>115</v>
      </c>
      <c r="C89" s="6" t="s">
        <v>30</v>
      </c>
      <c r="D89" s="6" t="s">
        <v>258</v>
      </c>
      <c r="E89" s="6"/>
      <c r="F89" s="7"/>
      <c r="G89" s="7"/>
      <c r="H89" s="6"/>
      <c r="I89" s="6"/>
      <c r="J89" s="7"/>
      <c r="K89" s="7"/>
      <c r="L89" s="6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ht="15.0" customHeight="1">
      <c r="A90" s="2"/>
      <c r="B90" s="6" t="s">
        <v>116</v>
      </c>
      <c r="C90" s="6" t="s">
        <v>30</v>
      </c>
      <c r="D90" s="6"/>
      <c r="E90" s="6"/>
      <c r="F90" s="7"/>
      <c r="G90" s="7"/>
      <c r="H90" s="6"/>
      <c r="I90" s="6"/>
      <c r="J90" s="7"/>
      <c r="K90" s="7"/>
      <c r="L90" s="6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ht="15.0" customHeight="1">
      <c r="A91" s="2"/>
      <c r="B91" s="6" t="s">
        <v>117</v>
      </c>
      <c r="C91" s="6" t="s">
        <v>23</v>
      </c>
      <c r="D91" s="6"/>
      <c r="E91" s="6"/>
      <c r="F91" s="7"/>
      <c r="G91" s="7"/>
      <c r="H91" s="6"/>
      <c r="I91" s="6"/>
      <c r="J91" s="7"/>
      <c r="K91" s="7"/>
      <c r="L91" s="6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ht="15.0" customHeight="1">
      <c r="A92" s="2"/>
      <c r="B92" s="18" t="s">
        <v>1</v>
      </c>
      <c r="C92" s="18" t="s">
        <v>2</v>
      </c>
      <c r="D92" s="18" t="s">
        <v>45</v>
      </c>
      <c r="E92" s="18" t="s">
        <v>4</v>
      </c>
      <c r="F92" s="18" t="s">
        <v>91</v>
      </c>
      <c r="G92" s="18"/>
      <c r="H92" s="18" t="s">
        <v>5</v>
      </c>
      <c r="I92" s="18" t="s">
        <v>46</v>
      </c>
      <c r="J92" s="18" t="s">
        <v>9</v>
      </c>
      <c r="K92" s="18"/>
      <c r="L92" s="18" t="s">
        <v>11</v>
      </c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ht="15.0" customHeight="1">
      <c r="A93" s="9">
        <v>16.0</v>
      </c>
      <c r="B93" s="12" t="s">
        <v>118</v>
      </c>
      <c r="C93" s="12" t="s">
        <v>25</v>
      </c>
      <c r="D93" s="12" t="s">
        <v>264</v>
      </c>
      <c r="E93" s="12">
        <v>0.0</v>
      </c>
      <c r="F93" s="12">
        <v>600.0</v>
      </c>
      <c r="G93" s="12"/>
      <c r="H93" s="12" t="s">
        <v>265</v>
      </c>
      <c r="I93" s="12" t="s">
        <v>265</v>
      </c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ht="15.0" customHeight="1">
      <c r="A94" s="2"/>
      <c r="B94" s="6" t="s">
        <v>119</v>
      </c>
      <c r="C94" s="6" t="s">
        <v>30</v>
      </c>
      <c r="D94" s="6" t="s">
        <v>266</v>
      </c>
      <c r="E94" s="6"/>
      <c r="F94" s="7"/>
      <c r="G94" s="7"/>
      <c r="H94" s="6"/>
      <c r="I94" s="6"/>
      <c r="J94" s="7"/>
      <c r="K94" s="7"/>
      <c r="L94" s="6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ht="15.0" customHeight="1">
      <c r="A95" s="2"/>
      <c r="B95" s="6" t="s">
        <v>120</v>
      </c>
      <c r="C95" s="6" t="s">
        <v>30</v>
      </c>
      <c r="D95" s="6" t="s">
        <v>268</v>
      </c>
      <c r="E95" s="6"/>
      <c r="F95" s="7"/>
      <c r="G95" s="7"/>
      <c r="H95" s="6"/>
      <c r="I95" s="6"/>
      <c r="J95" s="7"/>
      <c r="K95" s="7"/>
      <c r="L95" s="6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ht="15.0" customHeight="1">
      <c r="A96" s="2"/>
      <c r="B96" s="6" t="s">
        <v>121</v>
      </c>
      <c r="C96" s="6" t="s">
        <v>30</v>
      </c>
      <c r="D96" s="6" t="s">
        <v>271</v>
      </c>
      <c r="E96" s="6"/>
      <c r="F96" s="7"/>
      <c r="G96" s="7"/>
      <c r="H96" s="6"/>
      <c r="I96" s="6"/>
      <c r="J96" s="7"/>
      <c r="K96" s="7"/>
      <c r="L96" s="6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ht="15.0" customHeight="1">
      <c r="A97" s="2"/>
      <c r="B97" s="6" t="s">
        <v>122</v>
      </c>
      <c r="C97" s="6" t="s">
        <v>379</v>
      </c>
      <c r="D97" s="6" t="s">
        <v>264</v>
      </c>
      <c r="E97" s="6"/>
      <c r="F97" s="7"/>
      <c r="G97" s="7"/>
      <c r="H97" s="6"/>
      <c r="I97" s="6"/>
      <c r="J97" s="7"/>
      <c r="K97" s="7"/>
      <c r="L97" s="6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ht="15.0" customHeight="1">
      <c r="A98" s="2"/>
      <c r="B98" s="18" t="s">
        <v>1</v>
      </c>
      <c r="C98" s="18" t="s">
        <v>2</v>
      </c>
      <c r="D98" s="18" t="s">
        <v>45</v>
      </c>
      <c r="E98" s="18" t="s">
        <v>4</v>
      </c>
      <c r="F98" s="18" t="s">
        <v>91</v>
      </c>
      <c r="G98" s="18"/>
      <c r="H98" s="18" t="s">
        <v>5</v>
      </c>
      <c r="I98" s="18" t="s">
        <v>46</v>
      </c>
      <c r="J98" s="18" t="s">
        <v>9</v>
      </c>
      <c r="K98" s="18"/>
      <c r="L98" s="18" t="s">
        <v>11</v>
      </c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ht="15.0" customHeight="1">
      <c r="A99" s="9">
        <v>17.0</v>
      </c>
      <c r="B99" s="12" t="s">
        <v>123</v>
      </c>
      <c r="C99" s="24" t="s">
        <v>25</v>
      </c>
      <c r="D99" s="12" t="s">
        <v>279</v>
      </c>
      <c r="E99" s="12"/>
      <c r="F99" s="24">
        <v>600.0</v>
      </c>
      <c r="G99" s="24"/>
      <c r="H99" s="12" t="s">
        <v>280</v>
      </c>
      <c r="I99" s="12" t="s">
        <v>281</v>
      </c>
      <c r="J99" s="24" t="s">
        <v>380</v>
      </c>
      <c r="K99" s="24"/>
      <c r="L99" s="12" t="s">
        <v>381</v>
      </c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ht="15.0" customHeight="1">
      <c r="A100" s="2"/>
      <c r="B100" s="6" t="s">
        <v>124</v>
      </c>
      <c r="C100" s="41" t="s">
        <v>30</v>
      </c>
      <c r="D100" s="6"/>
      <c r="E100" s="6"/>
      <c r="F100" s="7"/>
      <c r="G100" s="7"/>
      <c r="H100" s="6"/>
      <c r="I100" s="6"/>
      <c r="J100" s="7"/>
      <c r="K100" s="7"/>
      <c r="L100" s="6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ht="15.0" customHeight="1">
      <c r="A101" s="2"/>
      <c r="B101" s="6" t="s">
        <v>125</v>
      </c>
      <c r="C101" s="41" t="s">
        <v>15</v>
      </c>
      <c r="D101" s="6"/>
      <c r="E101" s="6"/>
      <c r="F101" s="7"/>
      <c r="G101" s="7"/>
      <c r="H101" s="6"/>
      <c r="I101" s="6"/>
      <c r="J101" s="7"/>
      <c r="K101" s="7"/>
      <c r="L101" s="6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ht="15.0" customHeight="1">
      <c r="A102" s="2"/>
      <c r="B102" s="6" t="s">
        <v>126</v>
      </c>
      <c r="C102" s="41" t="s">
        <v>23</v>
      </c>
      <c r="D102" s="6"/>
      <c r="E102" s="6"/>
      <c r="F102" s="7"/>
      <c r="G102" s="7"/>
      <c r="H102" s="6"/>
      <c r="I102" s="6"/>
      <c r="J102" s="7"/>
      <c r="K102" s="7"/>
      <c r="L102" s="6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ht="15.0" customHeight="1">
      <c r="A103" s="2"/>
      <c r="B103" s="6" t="s">
        <v>127</v>
      </c>
      <c r="C103" s="41" t="s">
        <v>23</v>
      </c>
      <c r="D103" s="6"/>
      <c r="E103" s="6"/>
      <c r="F103" s="7"/>
      <c r="G103" s="7"/>
      <c r="H103" s="6"/>
      <c r="I103" s="6"/>
      <c r="J103" s="7"/>
      <c r="K103" s="7"/>
      <c r="L103" s="6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ht="15.0" customHeight="1">
      <c r="A104" s="2"/>
      <c r="B104" s="18" t="s">
        <v>1</v>
      </c>
      <c r="C104" s="18" t="s">
        <v>2</v>
      </c>
      <c r="D104" s="18" t="s">
        <v>45</v>
      </c>
      <c r="E104" s="18" t="s">
        <v>4</v>
      </c>
      <c r="F104" s="18" t="s">
        <v>91</v>
      </c>
      <c r="G104" s="18"/>
      <c r="H104" s="18" t="s">
        <v>5</v>
      </c>
      <c r="I104" s="18" t="s">
        <v>46</v>
      </c>
      <c r="J104" s="18" t="s">
        <v>9</v>
      </c>
      <c r="K104" s="18"/>
      <c r="L104" s="18" t="s">
        <v>11</v>
      </c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ht="15.0" customHeight="1">
      <c r="A105" s="9">
        <v>18.0</v>
      </c>
      <c r="B105" s="12" t="s">
        <v>128</v>
      </c>
      <c r="C105" s="12" t="s">
        <v>30</v>
      </c>
      <c r="D105" s="12" t="s">
        <v>286</v>
      </c>
      <c r="E105" s="12">
        <v>0.0</v>
      </c>
      <c r="F105" s="12">
        <v>600.0</v>
      </c>
      <c r="G105" s="12"/>
      <c r="H105" s="12" t="s">
        <v>287</v>
      </c>
      <c r="I105" s="12" t="s">
        <v>288</v>
      </c>
      <c r="J105" s="12"/>
      <c r="K105" s="12"/>
      <c r="L105" s="14" t="str">
        <f>HYPERLINK("mailto:redfishbluefish@aol.com","redfishbluefish@aol.com")</f>
        <v>redfishbluefish@aol.com</v>
      </c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ht="15.0" customHeight="1">
      <c r="A106" s="2"/>
      <c r="B106" s="6" t="s">
        <v>130</v>
      </c>
      <c r="C106" s="6" t="s">
        <v>15</v>
      </c>
      <c r="D106" s="6" t="s">
        <v>289</v>
      </c>
      <c r="E106" s="6"/>
      <c r="F106" s="7"/>
      <c r="G106" s="7"/>
      <c r="H106" s="6"/>
      <c r="I106" s="6"/>
      <c r="J106" s="7"/>
      <c r="K106" s="7"/>
      <c r="L106" s="6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ht="15.0" customHeight="1">
      <c r="A107" s="2"/>
      <c r="B107" s="6" t="s">
        <v>132</v>
      </c>
      <c r="C107" s="6" t="s">
        <v>301</v>
      </c>
      <c r="D107" s="6"/>
      <c r="E107" s="6"/>
      <c r="F107" s="7"/>
      <c r="G107" s="7"/>
      <c r="H107" s="6"/>
      <c r="I107" s="6"/>
      <c r="J107" s="7"/>
      <c r="K107" s="7"/>
      <c r="L107" s="6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ht="15.0" customHeight="1">
      <c r="A108" s="2"/>
      <c r="B108" s="6" t="s">
        <v>134</v>
      </c>
      <c r="C108" s="6" t="s">
        <v>15</v>
      </c>
      <c r="D108" s="6"/>
      <c r="E108" s="6"/>
      <c r="F108" s="7"/>
      <c r="G108" s="7"/>
      <c r="H108" s="6"/>
      <c r="I108" s="6"/>
      <c r="J108" s="7"/>
      <c r="K108" s="7"/>
      <c r="L108" s="6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ht="15.0" customHeight="1">
      <c r="A109" s="2"/>
      <c r="B109" s="6" t="s">
        <v>135</v>
      </c>
      <c r="C109" s="6" t="s">
        <v>30</v>
      </c>
      <c r="D109" s="6" t="s">
        <v>290</v>
      </c>
      <c r="E109" s="6"/>
      <c r="F109" s="7"/>
      <c r="G109" s="7"/>
      <c r="H109" s="6"/>
      <c r="I109" s="6"/>
      <c r="J109" s="7"/>
      <c r="K109" s="7"/>
      <c r="L109" s="6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ht="15.0" customHeight="1">
      <c r="A110" s="2"/>
      <c r="B110" s="18" t="s">
        <v>1</v>
      </c>
      <c r="C110" s="18" t="s">
        <v>2</v>
      </c>
      <c r="D110" s="18" t="s">
        <v>45</v>
      </c>
      <c r="E110" s="18" t="s">
        <v>4</v>
      </c>
      <c r="F110" s="18" t="s">
        <v>91</v>
      </c>
      <c r="G110" s="18"/>
      <c r="H110" s="18" t="s">
        <v>5</v>
      </c>
      <c r="I110" s="18" t="s">
        <v>46</v>
      </c>
      <c r="J110" s="18" t="s">
        <v>9</v>
      </c>
      <c r="K110" s="18"/>
      <c r="L110" s="18" t="s">
        <v>11</v>
      </c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ht="15.0" customHeight="1">
      <c r="A111" s="9">
        <v>19.0</v>
      </c>
      <c r="B111" s="12" t="s">
        <v>137</v>
      </c>
      <c r="C111" s="12" t="s">
        <v>30</v>
      </c>
      <c r="D111" s="12" t="s">
        <v>291</v>
      </c>
      <c r="E111" s="12">
        <v>0.0</v>
      </c>
      <c r="F111" s="12">
        <v>600.0</v>
      </c>
      <c r="G111" s="12"/>
      <c r="H111" s="12" t="s">
        <v>292</v>
      </c>
      <c r="I111" s="12" t="s">
        <v>293</v>
      </c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ht="15.0" customHeight="1">
      <c r="A112" s="2"/>
      <c r="B112" s="6" t="s">
        <v>138</v>
      </c>
      <c r="C112" s="6" t="s">
        <v>15</v>
      </c>
      <c r="D112" s="6" t="s">
        <v>294</v>
      </c>
      <c r="E112" s="6"/>
      <c r="F112" s="7"/>
      <c r="G112" s="7"/>
      <c r="H112" s="6"/>
      <c r="I112" s="6"/>
      <c r="J112" s="7"/>
      <c r="K112" s="7"/>
      <c r="L112" s="25" t="str">
        <f>HYPERLINK("mailto:canglin@gasparillainn.com","canglin@gasparillainn.com")</f>
        <v>canglin@gasparillainn.com</v>
      </c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ht="15.0" customHeight="1">
      <c r="A113" s="2"/>
      <c r="B113" s="6" t="s">
        <v>139</v>
      </c>
      <c r="C113" s="6" t="s">
        <v>301</v>
      </c>
      <c r="D113" s="6"/>
      <c r="E113" s="6"/>
      <c r="F113" s="7"/>
      <c r="G113" s="7"/>
      <c r="H113" s="6"/>
      <c r="I113" s="6"/>
      <c r="J113" s="7"/>
      <c r="K113" s="7"/>
      <c r="L113" s="25" t="str">
        <f>HYPERLINK("mailto:scross@gasparillainn.com","scross@gasparillainn.com")</f>
        <v>scross@gasparillainn.com</v>
      </c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ht="15.0" customHeight="1">
      <c r="A114" s="2"/>
      <c r="B114" s="6" t="s">
        <v>140</v>
      </c>
      <c r="C114" s="6" t="s">
        <v>15</v>
      </c>
      <c r="D114" s="6"/>
      <c r="E114" s="6"/>
      <c r="F114" s="7"/>
      <c r="G114" s="7"/>
      <c r="H114" s="6"/>
      <c r="I114" s="6"/>
      <c r="J114" s="7"/>
      <c r="K114" s="7"/>
      <c r="L114" s="25" t="str">
        <f>HYPERLINK("mailto:jjaskowiak@gasparillainn.com","jjaskowiak@gasparillainn.com")</f>
        <v>jjaskowiak@gasparillainn.com</v>
      </c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ht="15.0" customHeight="1">
      <c r="A115" s="2"/>
      <c r="B115" s="6" t="s">
        <v>142</v>
      </c>
      <c r="C115" s="6" t="s">
        <v>30</v>
      </c>
      <c r="D115" s="6" t="s">
        <v>295</v>
      </c>
      <c r="E115" s="6"/>
      <c r="F115" s="7"/>
      <c r="G115" s="7"/>
      <c r="H115" s="6"/>
      <c r="I115" s="6"/>
      <c r="J115" s="7"/>
      <c r="K115" s="7"/>
      <c r="L115" s="6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ht="15.0" customHeight="1">
      <c r="A116" s="2"/>
      <c r="B116" s="18" t="s">
        <v>1</v>
      </c>
      <c r="C116" s="18" t="s">
        <v>2</v>
      </c>
      <c r="D116" s="18" t="s">
        <v>45</v>
      </c>
      <c r="E116" s="18" t="s">
        <v>4</v>
      </c>
      <c r="F116" s="18" t="s">
        <v>91</v>
      </c>
      <c r="G116" s="18"/>
      <c r="H116" s="18" t="s">
        <v>5</v>
      </c>
      <c r="I116" s="18" t="s">
        <v>46</v>
      </c>
      <c r="J116" s="18" t="s">
        <v>9</v>
      </c>
      <c r="K116" s="18"/>
      <c r="L116" s="18" t="s">
        <v>11</v>
      </c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ht="15.0" customHeight="1">
      <c r="A117" s="9">
        <v>20.0</v>
      </c>
      <c r="B117" s="12" t="s">
        <v>143</v>
      </c>
      <c r="C117" s="12" t="s">
        <v>15</v>
      </c>
      <c r="D117" s="12" t="s">
        <v>296</v>
      </c>
      <c r="E117" s="12">
        <v>0.0</v>
      </c>
      <c r="F117" s="12">
        <v>600.0</v>
      </c>
      <c r="G117" s="12"/>
      <c r="H117" s="12" t="s">
        <v>297</v>
      </c>
      <c r="I117" s="12" t="s">
        <v>298</v>
      </c>
      <c r="J117" s="12"/>
      <c r="K117" s="12"/>
      <c r="L117" s="14" t="str">
        <f>HYPERLINK("mailto:kristakita@hotmail.com","kristakita@hotmail.com")</f>
        <v>kristakita@hotmail.com</v>
      </c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ht="15.0" customHeight="1">
      <c r="A118" s="2"/>
      <c r="B118" s="6" t="s">
        <v>145</v>
      </c>
      <c r="C118" s="6" t="s">
        <v>15</v>
      </c>
      <c r="D118" s="6" t="s">
        <v>300</v>
      </c>
      <c r="E118" s="6"/>
      <c r="F118" s="7"/>
      <c r="G118" s="7"/>
      <c r="H118" s="6"/>
      <c r="I118" s="6"/>
      <c r="J118" s="7"/>
      <c r="K118" s="7"/>
      <c r="L118" s="6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ht="15.0" customHeight="1">
      <c r="A119" s="2"/>
      <c r="B119" s="6" t="s">
        <v>146</v>
      </c>
      <c r="C119" s="6" t="s">
        <v>30</v>
      </c>
      <c r="D119" s="6"/>
      <c r="E119" s="6"/>
      <c r="F119" s="7"/>
      <c r="G119" s="7"/>
      <c r="H119" s="6"/>
      <c r="I119" s="6"/>
      <c r="J119" s="7"/>
      <c r="K119" s="7"/>
      <c r="L119" s="6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ht="15.0" customHeight="1">
      <c r="A120" s="2"/>
      <c r="B120" s="6" t="s">
        <v>147</v>
      </c>
      <c r="C120" s="6" t="s">
        <v>15</v>
      </c>
      <c r="D120" s="6"/>
      <c r="E120" s="6"/>
      <c r="F120" s="7"/>
      <c r="G120" s="7"/>
      <c r="H120" s="6"/>
      <c r="I120" s="6"/>
      <c r="J120" s="7"/>
      <c r="K120" s="7"/>
      <c r="L120" s="6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ht="15.0" customHeight="1">
      <c r="A121" s="2"/>
      <c r="B121" s="42" t="s">
        <v>148</v>
      </c>
      <c r="C121" s="53" t="s">
        <v>30</v>
      </c>
      <c r="D121" s="43"/>
      <c r="E121" s="43"/>
      <c r="F121" s="43"/>
      <c r="G121" s="43"/>
      <c r="H121" s="43"/>
      <c r="I121" s="43"/>
      <c r="J121" s="43"/>
      <c r="K121" s="43"/>
      <c r="L121" s="43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ht="15.0" customHeight="1">
      <c r="A122" s="2"/>
      <c r="B122" s="18" t="s">
        <v>1</v>
      </c>
      <c r="C122" s="18" t="s">
        <v>2</v>
      </c>
      <c r="D122" s="18" t="s">
        <v>45</v>
      </c>
      <c r="E122" s="18" t="s">
        <v>4</v>
      </c>
      <c r="F122" s="18" t="s">
        <v>91</v>
      </c>
      <c r="G122" s="18"/>
      <c r="H122" s="18" t="s">
        <v>5</v>
      </c>
      <c r="I122" s="18" t="s">
        <v>46</v>
      </c>
      <c r="J122" s="18" t="s">
        <v>9</v>
      </c>
      <c r="K122" s="18"/>
      <c r="L122" s="18" t="s">
        <v>11</v>
      </c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ht="15.0" customHeight="1">
      <c r="A123" s="44">
        <v>21.0</v>
      </c>
      <c r="B123" s="12" t="s">
        <v>154</v>
      </c>
      <c r="C123" s="12" t="s">
        <v>23</v>
      </c>
      <c r="D123" s="12"/>
      <c r="E123" s="12"/>
      <c r="F123" s="12">
        <v>600.0</v>
      </c>
      <c r="G123" s="12"/>
      <c r="H123" s="12" t="s">
        <v>302</v>
      </c>
      <c r="I123" s="12" t="s">
        <v>303</v>
      </c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ht="15.0" customHeight="1">
      <c r="A124" s="2"/>
      <c r="B124" s="6" t="s">
        <v>156</v>
      </c>
      <c r="C124" s="6" t="s">
        <v>15</v>
      </c>
      <c r="D124" s="6"/>
      <c r="E124" s="6"/>
      <c r="F124" s="7"/>
      <c r="G124" s="7"/>
      <c r="H124" s="6"/>
      <c r="I124" s="6"/>
      <c r="J124" s="7"/>
      <c r="K124" s="7"/>
      <c r="L124" s="6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ht="15.0" customHeight="1">
      <c r="A125" s="2"/>
      <c r="B125" s="6" t="s">
        <v>157</v>
      </c>
      <c r="C125" s="6" t="s">
        <v>15</v>
      </c>
      <c r="D125" s="6"/>
      <c r="E125" s="6"/>
      <c r="F125" s="7"/>
      <c r="G125" s="7"/>
      <c r="H125" s="6"/>
      <c r="I125" s="6"/>
      <c r="J125" s="7"/>
      <c r="K125" s="7"/>
      <c r="L125" s="25" t="str">
        <f>HYPERLINK("mailto:amandajj@leeschools.net","amandajj@leeschools.net")</f>
        <v>amandajj@leeschools.net</v>
      </c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ht="15.0" customHeight="1">
      <c r="A126" s="2"/>
      <c r="B126" s="6" t="s">
        <v>158</v>
      </c>
      <c r="C126" s="6" t="s">
        <v>30</v>
      </c>
      <c r="D126" s="6" t="s">
        <v>304</v>
      </c>
      <c r="E126" s="6"/>
      <c r="F126" s="7"/>
      <c r="G126" s="7"/>
      <c r="H126" s="6"/>
      <c r="I126" s="6"/>
      <c r="J126" s="7"/>
      <c r="K126" s="7"/>
      <c r="L126" s="14" t="str">
        <f>HYPERLINK("mailto:pfield@wtins.com","pfield@wtins.com")</f>
        <v>pfield@wtins.com</v>
      </c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ht="15.0" customHeight="1">
      <c r="A127" s="2"/>
      <c r="B127" s="6" t="s">
        <v>159</v>
      </c>
      <c r="C127" s="6" t="s">
        <v>30</v>
      </c>
      <c r="D127" s="6"/>
      <c r="E127" s="6"/>
      <c r="F127" s="7"/>
      <c r="G127" s="7"/>
      <c r="H127" s="6"/>
      <c r="I127" s="6"/>
      <c r="J127" s="7"/>
      <c r="K127" s="7"/>
      <c r="L127" s="6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ht="15.0" customHeight="1">
      <c r="A128" s="2"/>
      <c r="B128" s="18" t="s">
        <v>1</v>
      </c>
      <c r="C128" s="18" t="s">
        <v>2</v>
      </c>
      <c r="D128" s="18" t="s">
        <v>45</v>
      </c>
      <c r="E128" s="18" t="s">
        <v>4</v>
      </c>
      <c r="F128" s="18" t="s">
        <v>91</v>
      </c>
      <c r="G128" s="18" t="s">
        <v>386</v>
      </c>
      <c r="H128" s="18" t="s">
        <v>5</v>
      </c>
      <c r="I128" s="18" t="s">
        <v>46</v>
      </c>
      <c r="J128" s="18" t="s">
        <v>9</v>
      </c>
      <c r="K128" s="18"/>
      <c r="L128" s="18" t="s">
        <v>11</v>
      </c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ht="15.0" customHeight="1">
      <c r="A129" s="9">
        <v>22.0</v>
      </c>
      <c r="B129" s="12" t="s">
        <v>160</v>
      </c>
      <c r="C129" s="12" t="s">
        <v>23</v>
      </c>
      <c r="D129" s="12" t="s">
        <v>305</v>
      </c>
      <c r="E129" s="12"/>
      <c r="F129" s="12">
        <v>650.0</v>
      </c>
      <c r="G129" s="12" t="s">
        <v>363</v>
      </c>
      <c r="H129" s="12" t="s">
        <v>306</v>
      </c>
      <c r="I129" s="12" t="s">
        <v>307</v>
      </c>
      <c r="J129" s="12"/>
      <c r="K129" s="12"/>
      <c r="L129" s="14" t="str">
        <f>HYPERLINK("mailto:engstrom1174@hotmail.com","engstrom1174@hotmail.com")</f>
        <v>engstrom1174@hotmail.com</v>
      </c>
      <c r="M129" s="12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ht="15.0" customHeight="1">
      <c r="A130" s="2"/>
      <c r="B130" s="6" t="s">
        <v>162</v>
      </c>
      <c r="C130" s="6" t="s">
        <v>23</v>
      </c>
      <c r="D130" s="6" t="s">
        <v>308</v>
      </c>
      <c r="E130" s="6"/>
      <c r="F130" s="7"/>
      <c r="G130" s="7"/>
      <c r="H130" s="6"/>
      <c r="I130" s="6"/>
      <c r="J130" s="7"/>
      <c r="K130" s="7"/>
      <c r="L130" s="6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ht="15.0" customHeight="1">
      <c r="A131" s="2"/>
      <c r="B131" s="6" t="s">
        <v>164</v>
      </c>
      <c r="C131" s="6" t="s">
        <v>15</v>
      </c>
      <c r="D131" s="6" t="s">
        <v>309</v>
      </c>
      <c r="E131" s="6"/>
      <c r="F131" s="7"/>
      <c r="G131" s="7"/>
      <c r="H131" s="6"/>
      <c r="I131" s="6"/>
      <c r="J131" s="7"/>
      <c r="K131" s="7"/>
      <c r="L131" s="6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ht="15.0" customHeight="1">
      <c r="A132" s="2"/>
      <c r="B132" s="6" t="s">
        <v>166</v>
      </c>
      <c r="C132" s="6" t="s">
        <v>30</v>
      </c>
      <c r="D132" s="6"/>
      <c r="E132" s="6"/>
      <c r="F132" s="7"/>
      <c r="G132" s="7"/>
      <c r="H132" s="6"/>
      <c r="I132" s="6"/>
      <c r="J132" s="7"/>
      <c r="K132" s="7"/>
      <c r="L132" s="6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ht="16.5" customHeight="1">
      <c r="A133" s="2"/>
      <c r="B133" s="6" t="s">
        <v>167</v>
      </c>
      <c r="C133" s="6" t="s">
        <v>23</v>
      </c>
      <c r="D133" s="6"/>
      <c r="E133" s="6"/>
      <c r="F133" s="7"/>
      <c r="G133" s="7"/>
      <c r="H133" s="6"/>
      <c r="I133" s="6"/>
      <c r="J133" s="7"/>
      <c r="K133" s="7"/>
      <c r="L133" s="6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ht="15.0" customHeight="1">
      <c r="A134" s="2"/>
      <c r="B134" s="18" t="s">
        <v>1</v>
      </c>
      <c r="C134" s="18" t="s">
        <v>2</v>
      </c>
      <c r="D134" s="18" t="s">
        <v>45</v>
      </c>
      <c r="E134" s="18" t="s">
        <v>4</v>
      </c>
      <c r="F134" s="18" t="s">
        <v>91</v>
      </c>
      <c r="G134" s="18"/>
      <c r="H134" s="18" t="s">
        <v>5</v>
      </c>
      <c r="I134" s="18" t="s">
        <v>46</v>
      </c>
      <c r="J134" s="18" t="s">
        <v>9</v>
      </c>
      <c r="K134" s="18"/>
      <c r="L134" s="18" t="s">
        <v>11</v>
      </c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ht="15.0" customHeight="1">
      <c r="A135" s="27">
        <v>23.0</v>
      </c>
      <c r="B135" s="28" t="s">
        <v>170</v>
      </c>
      <c r="C135" s="45" t="s">
        <v>15</v>
      </c>
      <c r="D135" s="28" t="s">
        <v>310</v>
      </c>
      <c r="E135" s="28"/>
      <c r="F135" s="45">
        <v>600.0</v>
      </c>
      <c r="G135" s="45"/>
      <c r="H135" s="28" t="s">
        <v>311</v>
      </c>
      <c r="I135" s="28" t="s">
        <v>312</v>
      </c>
      <c r="J135" s="45"/>
      <c r="K135" s="45"/>
      <c r="L135" s="28" t="s">
        <v>378</v>
      </c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ht="15.0" customHeight="1">
      <c r="A136" s="2"/>
      <c r="B136" s="6" t="s">
        <v>171</v>
      </c>
      <c r="C136" s="41" t="s">
        <v>15</v>
      </c>
      <c r="D136" s="6" t="s">
        <v>313</v>
      </c>
      <c r="E136" s="6"/>
      <c r="F136" s="7"/>
      <c r="G136" s="7"/>
      <c r="H136" s="6"/>
      <c r="I136" s="6"/>
      <c r="J136" s="7"/>
      <c r="K136" s="7"/>
      <c r="L136" s="6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ht="15.0" customHeight="1">
      <c r="A137" s="2"/>
      <c r="B137" s="6" t="s">
        <v>173</v>
      </c>
      <c r="C137" s="41" t="s">
        <v>15</v>
      </c>
      <c r="D137" s="6" t="s">
        <v>314</v>
      </c>
      <c r="E137" s="6"/>
      <c r="F137" s="7"/>
      <c r="G137" s="7"/>
      <c r="H137" s="6"/>
      <c r="I137" s="6"/>
      <c r="J137" s="7"/>
      <c r="K137" s="7"/>
      <c r="L137" s="6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ht="15.0" customHeight="1">
      <c r="A138" s="2"/>
      <c r="B138" s="6" t="s">
        <v>174</v>
      </c>
      <c r="C138" s="41" t="s">
        <v>23</v>
      </c>
      <c r="D138" s="6" t="s">
        <v>315</v>
      </c>
      <c r="E138" s="6"/>
      <c r="F138" s="7"/>
      <c r="G138" s="7"/>
      <c r="H138" s="6"/>
      <c r="I138" s="6"/>
      <c r="J138" s="7"/>
      <c r="K138" s="7"/>
      <c r="L138" s="6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ht="15.0" customHeight="1">
      <c r="A139" s="2"/>
      <c r="B139" s="6" t="s">
        <v>175</v>
      </c>
      <c r="C139" s="41" t="s">
        <v>30</v>
      </c>
      <c r="D139" s="6" t="s">
        <v>316</v>
      </c>
      <c r="E139" s="6"/>
      <c r="F139" s="7"/>
      <c r="G139" s="7"/>
      <c r="H139" s="6"/>
      <c r="I139" s="6"/>
      <c r="J139" s="7"/>
      <c r="K139" s="7"/>
      <c r="L139" s="6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ht="15.0" customHeight="1">
      <c r="A140" s="2"/>
      <c r="B140" s="18" t="s">
        <v>1</v>
      </c>
      <c r="C140" s="18" t="s">
        <v>2</v>
      </c>
      <c r="D140" s="18" t="s">
        <v>45</v>
      </c>
      <c r="E140" s="18" t="s">
        <v>4</v>
      </c>
      <c r="F140" s="18" t="s">
        <v>91</v>
      </c>
      <c r="G140" s="18"/>
      <c r="H140" s="18" t="s">
        <v>5</v>
      </c>
      <c r="I140" s="18" t="s">
        <v>46</v>
      </c>
      <c r="J140" s="18" t="s">
        <v>9</v>
      </c>
      <c r="K140" s="18"/>
      <c r="L140" s="18" t="s">
        <v>11</v>
      </c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ht="15.0" customHeight="1">
      <c r="A141" s="27">
        <v>24.0</v>
      </c>
      <c r="B141" s="28" t="s">
        <v>177</v>
      </c>
      <c r="C141" s="45" t="s">
        <v>15</v>
      </c>
      <c r="D141" s="28"/>
      <c r="E141" s="28"/>
      <c r="F141" s="45">
        <v>600.0</v>
      </c>
      <c r="G141" s="45"/>
      <c r="H141" s="28" t="s">
        <v>317</v>
      </c>
      <c r="I141" s="28" t="s">
        <v>317</v>
      </c>
      <c r="J141" s="45"/>
      <c r="K141" s="45"/>
      <c r="L141" s="28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ht="15.0" customHeight="1">
      <c r="A142" s="2"/>
      <c r="B142" s="6" t="s">
        <v>178</v>
      </c>
      <c r="C142" s="41" t="s">
        <v>15</v>
      </c>
      <c r="D142" s="6"/>
      <c r="E142" s="6"/>
      <c r="F142" s="7"/>
      <c r="G142" s="7"/>
      <c r="H142" s="6"/>
      <c r="I142" s="6"/>
      <c r="J142" s="7"/>
      <c r="K142" s="7"/>
      <c r="L142" s="6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ht="18.0" customHeight="1">
      <c r="A143" s="2"/>
      <c r="B143" s="6" t="s">
        <v>180</v>
      </c>
      <c r="C143" s="41" t="s">
        <v>15</v>
      </c>
      <c r="D143" s="6"/>
      <c r="E143" s="6"/>
      <c r="F143" s="7"/>
      <c r="G143" s="7"/>
      <c r="H143" s="6"/>
      <c r="I143" s="6"/>
      <c r="J143" s="7"/>
      <c r="K143" s="7"/>
      <c r="L143" s="6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ht="15.0" customHeight="1">
      <c r="A144" s="9"/>
      <c r="B144" s="35" t="s">
        <v>318</v>
      </c>
      <c r="C144" s="24" t="s">
        <v>15</v>
      </c>
      <c r="D144" s="12"/>
      <c r="E144" s="12"/>
      <c r="F144" s="24"/>
      <c r="G144" s="24"/>
      <c r="H144" s="12"/>
      <c r="I144" s="12"/>
      <c r="J144" s="24"/>
      <c r="K144" s="24"/>
      <c r="L144" s="12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ht="15.0" customHeight="1">
      <c r="A145" s="2"/>
      <c r="B145" s="6" t="s">
        <v>191</v>
      </c>
      <c r="C145" s="41" t="s">
        <v>25</v>
      </c>
      <c r="D145" s="6" t="s">
        <v>319</v>
      </c>
      <c r="E145" s="6"/>
      <c r="F145" s="7"/>
      <c r="G145" s="7"/>
      <c r="H145" s="6"/>
      <c r="I145" s="6"/>
      <c r="J145" s="7"/>
      <c r="K145" s="7"/>
      <c r="L145" s="6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ht="15.0" customHeight="1">
      <c r="A146" s="2"/>
      <c r="B146" s="18" t="s">
        <v>1</v>
      </c>
      <c r="C146" s="18" t="s">
        <v>2</v>
      </c>
      <c r="D146" s="18" t="s">
        <v>45</v>
      </c>
      <c r="E146" s="18" t="s">
        <v>4</v>
      </c>
      <c r="F146" s="18" t="s">
        <v>91</v>
      </c>
      <c r="G146" s="18"/>
      <c r="H146" s="18" t="s">
        <v>5</v>
      </c>
      <c r="I146" s="18" t="s">
        <v>46</v>
      </c>
      <c r="J146" s="18" t="s">
        <v>9</v>
      </c>
      <c r="K146" s="18"/>
      <c r="L146" s="18" t="s">
        <v>11</v>
      </c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ht="15.0" customHeight="1">
      <c r="A147" s="27">
        <v>25.0</v>
      </c>
      <c r="B147" s="46" t="s">
        <v>320</v>
      </c>
      <c r="C147" s="45" t="s">
        <v>23</v>
      </c>
      <c r="D147" s="28"/>
      <c r="E147" s="28"/>
      <c r="F147" s="45">
        <v>600.0</v>
      </c>
      <c r="G147" s="45"/>
      <c r="H147" s="28" t="s">
        <v>321</v>
      </c>
      <c r="I147" s="28" t="s">
        <v>322</v>
      </c>
      <c r="J147" s="45"/>
      <c r="K147" s="45"/>
      <c r="L147" s="28" t="s">
        <v>383</v>
      </c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ht="15.0" customHeight="1">
      <c r="A148" s="2"/>
      <c r="B148" s="6" t="s">
        <v>195</v>
      </c>
      <c r="C148" s="41" t="s">
        <v>285</v>
      </c>
      <c r="D148" s="6"/>
      <c r="E148" s="6"/>
      <c r="F148" s="7"/>
      <c r="G148" s="7"/>
      <c r="H148" s="6"/>
      <c r="I148" s="6"/>
      <c r="J148" s="7"/>
      <c r="K148" s="7"/>
      <c r="L148" s="6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ht="15.0" customHeight="1">
      <c r="A149" s="2"/>
      <c r="B149" s="47" t="s">
        <v>323</v>
      </c>
      <c r="C149" s="41" t="s">
        <v>30</v>
      </c>
      <c r="D149" s="6"/>
      <c r="E149" s="6"/>
      <c r="F149" s="7"/>
      <c r="G149" s="7"/>
      <c r="H149" s="6"/>
      <c r="I149" s="6"/>
      <c r="J149" s="7"/>
      <c r="K149" s="7"/>
      <c r="L149" s="6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ht="15.0" customHeight="1">
      <c r="A150" s="2"/>
      <c r="B150" s="6" t="s">
        <v>197</v>
      </c>
      <c r="C150" s="41" t="s">
        <v>30</v>
      </c>
      <c r="D150" s="6"/>
      <c r="E150" s="6"/>
      <c r="F150" s="7"/>
      <c r="G150" s="7"/>
      <c r="H150" s="6"/>
      <c r="I150" s="6"/>
      <c r="J150" s="7"/>
      <c r="K150" s="7"/>
      <c r="L150" s="6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ht="15.75" customHeight="1">
      <c r="A151" s="2"/>
      <c r="B151" s="6" t="s">
        <v>198</v>
      </c>
      <c r="C151" s="41" t="s">
        <v>25</v>
      </c>
      <c r="D151" s="6"/>
      <c r="E151" s="6"/>
      <c r="F151" s="7"/>
      <c r="G151" s="7"/>
      <c r="H151" s="6"/>
      <c r="I151" s="6"/>
      <c r="J151" s="7"/>
      <c r="K151" s="7"/>
      <c r="L151" s="6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ht="15.0" customHeight="1">
      <c r="A152" s="2"/>
      <c r="B152" s="18" t="s">
        <v>1</v>
      </c>
      <c r="C152" s="18" t="s">
        <v>2</v>
      </c>
      <c r="D152" s="18" t="s">
        <v>45</v>
      </c>
      <c r="E152" s="18" t="s">
        <v>4</v>
      </c>
      <c r="F152" s="18" t="s">
        <v>91</v>
      </c>
      <c r="G152" s="18"/>
      <c r="H152" s="18" t="s">
        <v>5</v>
      </c>
      <c r="I152" s="18" t="s">
        <v>46</v>
      </c>
      <c r="J152" s="18" t="s">
        <v>9</v>
      </c>
      <c r="K152" s="18"/>
      <c r="L152" s="18" t="s">
        <v>11</v>
      </c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5.0" customHeight="1">
      <c r="A153" s="9">
        <v>26.0</v>
      </c>
      <c r="B153" s="28" t="s">
        <v>203</v>
      </c>
      <c r="C153" s="45" t="s">
        <v>301</v>
      </c>
      <c r="D153" s="46" t="s">
        <v>324</v>
      </c>
      <c r="E153" s="28">
        <v>0.0</v>
      </c>
      <c r="F153" s="45">
        <v>600.0</v>
      </c>
      <c r="G153" s="45"/>
      <c r="H153" s="28" t="s">
        <v>325</v>
      </c>
      <c r="I153" s="28" t="s">
        <v>325</v>
      </c>
      <c r="J153" s="45"/>
      <c r="K153" s="45"/>
      <c r="L153" s="28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ht="15.0" customHeight="1">
      <c r="A154" s="2"/>
      <c r="B154" s="6" t="s">
        <v>205</v>
      </c>
      <c r="C154" s="41" t="s">
        <v>301</v>
      </c>
      <c r="D154" s="47" t="s">
        <v>326</v>
      </c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5.0" customHeight="1">
      <c r="A155" s="2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5.0" customHeight="1">
      <c r="A156" s="2"/>
      <c r="B156" s="47" t="s">
        <v>327</v>
      </c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5.0" customHeight="1">
      <c r="A157" s="2"/>
      <c r="B157" s="6" t="s">
        <v>208</v>
      </c>
      <c r="C157" s="41" t="s">
        <v>23</v>
      </c>
      <c r="D157" s="6" t="s">
        <v>328</v>
      </c>
      <c r="E157" s="6"/>
      <c r="F157" s="6"/>
      <c r="G157" s="6"/>
      <c r="H157" s="6"/>
      <c r="I157" s="6"/>
      <c r="J157" s="6"/>
      <c r="K157" s="6"/>
      <c r="L157" s="6" t="s">
        <v>387</v>
      </c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5.0" customHeight="1">
      <c r="A158" s="2"/>
      <c r="B158" s="18" t="s">
        <v>1</v>
      </c>
      <c r="C158" s="18" t="s">
        <v>2</v>
      </c>
      <c r="D158" s="18" t="s">
        <v>45</v>
      </c>
      <c r="E158" s="18" t="s">
        <v>4</v>
      </c>
      <c r="F158" s="18" t="s">
        <v>91</v>
      </c>
      <c r="G158" s="18"/>
      <c r="H158" s="18" t="s">
        <v>5</v>
      </c>
      <c r="I158" s="18" t="s">
        <v>46</v>
      </c>
      <c r="J158" s="18" t="s">
        <v>9</v>
      </c>
      <c r="K158" s="18"/>
      <c r="L158" s="18" t="s">
        <v>11</v>
      </c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ht="15.0" customHeight="1">
      <c r="A159" s="9">
        <v>27.0</v>
      </c>
      <c r="B159" s="28" t="s">
        <v>210</v>
      </c>
      <c r="C159" s="45" t="s">
        <v>301</v>
      </c>
      <c r="D159" s="28"/>
      <c r="E159" s="28">
        <v>0.0</v>
      </c>
      <c r="F159" s="45">
        <v>600.0</v>
      </c>
      <c r="G159" s="45" t="s">
        <v>389</v>
      </c>
      <c r="H159" s="28"/>
      <c r="I159" s="28"/>
      <c r="J159" s="45"/>
      <c r="K159" s="45"/>
      <c r="L159" s="28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ht="15.0" customHeight="1">
      <c r="A160" s="2"/>
      <c r="B160" s="6"/>
      <c r="C160" s="41"/>
      <c r="D160" s="6"/>
      <c r="E160" s="6"/>
      <c r="F160" s="7"/>
      <c r="G160" s="7"/>
      <c r="H160" s="6"/>
      <c r="I160" s="6"/>
      <c r="J160" s="7"/>
      <c r="K160" s="7"/>
      <c r="L160" s="6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ht="15.0" customHeight="1">
      <c r="A161" s="2"/>
      <c r="B161" s="6"/>
      <c r="C161" s="7"/>
      <c r="D161" s="6"/>
      <c r="E161" s="6"/>
      <c r="F161" s="7"/>
      <c r="G161" s="7"/>
      <c r="H161" s="6"/>
      <c r="I161" s="6"/>
      <c r="J161" s="7"/>
      <c r="K161" s="7"/>
      <c r="L161" s="6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ht="15.0" customHeight="1">
      <c r="A162" s="2"/>
      <c r="B162" s="6"/>
      <c r="C162" s="7"/>
      <c r="D162" s="6"/>
      <c r="E162" s="6"/>
      <c r="F162" s="7"/>
      <c r="G162" s="7"/>
      <c r="H162" s="6"/>
      <c r="I162" s="6"/>
      <c r="J162" s="7"/>
      <c r="K162" s="7"/>
      <c r="L162" s="6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ht="15.0" customHeight="1">
      <c r="A163" s="2"/>
      <c r="B163" s="6"/>
      <c r="C163" s="41"/>
      <c r="D163" s="6"/>
      <c r="E163" s="6"/>
      <c r="F163" s="7"/>
      <c r="G163" s="7"/>
      <c r="H163" s="6"/>
      <c r="I163" s="6"/>
      <c r="J163" s="7"/>
      <c r="K163" s="7"/>
      <c r="L163" s="6" t="s">
        <v>387</v>
      </c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ht="15.0" customHeight="1">
      <c r="A164" s="2"/>
      <c r="B164" s="18" t="s">
        <v>1</v>
      </c>
      <c r="C164" s="18" t="s">
        <v>2</v>
      </c>
      <c r="D164" s="18" t="s">
        <v>45</v>
      </c>
      <c r="E164" s="18" t="s">
        <v>4</v>
      </c>
      <c r="F164" s="18" t="s">
        <v>91</v>
      </c>
      <c r="G164" s="18"/>
      <c r="H164" s="18" t="s">
        <v>5</v>
      </c>
      <c r="I164" s="18" t="s">
        <v>46</v>
      </c>
      <c r="J164" s="18" t="s">
        <v>9</v>
      </c>
      <c r="K164" s="18"/>
      <c r="L164" s="18" t="s">
        <v>11</v>
      </c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ht="15.0" customHeight="1">
      <c r="A165" s="9">
        <v>28.0</v>
      </c>
      <c r="B165" s="12" t="s">
        <v>213</v>
      </c>
      <c r="C165" s="24" t="s">
        <v>30</v>
      </c>
      <c r="D165" s="12" t="s">
        <v>330</v>
      </c>
      <c r="E165" s="12">
        <v>0.0</v>
      </c>
      <c r="F165" s="24">
        <v>600.0</v>
      </c>
      <c r="G165" s="24"/>
      <c r="H165" s="35" t="s">
        <v>331</v>
      </c>
      <c r="I165" s="35" t="s">
        <v>332</v>
      </c>
      <c r="J165" s="24"/>
      <c r="K165" s="24"/>
      <c r="L165" s="12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ht="15.0" customHeight="1">
      <c r="A166" s="2"/>
      <c r="B166" s="6" t="s">
        <v>214</v>
      </c>
      <c r="C166" s="41" t="s">
        <v>30</v>
      </c>
      <c r="D166" s="6" t="s">
        <v>333</v>
      </c>
      <c r="E166" s="6"/>
      <c r="F166" s="41"/>
      <c r="G166" s="7"/>
      <c r="H166" s="47" t="s">
        <v>334</v>
      </c>
      <c r="I166" s="6"/>
      <c r="J166" s="7"/>
      <c r="K166" s="7"/>
      <c r="L166" s="6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ht="15.0" customHeight="1">
      <c r="A167" s="2"/>
      <c r="B167" s="6" t="s">
        <v>215</v>
      </c>
      <c r="C167" s="41" t="s">
        <v>299</v>
      </c>
      <c r="D167" s="6" t="s">
        <v>335</v>
      </c>
      <c r="E167" s="6"/>
      <c r="F167" s="7"/>
      <c r="G167" s="7"/>
      <c r="H167" s="6"/>
      <c r="I167" s="6"/>
      <c r="J167" s="7"/>
      <c r="K167" s="7"/>
      <c r="L167" s="6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ht="15.0" customHeight="1">
      <c r="A168" s="2"/>
      <c r="B168" s="6" t="s">
        <v>216</v>
      </c>
      <c r="C168" s="41" t="s">
        <v>301</v>
      </c>
      <c r="D168" s="6" t="s">
        <v>336</v>
      </c>
      <c r="E168" s="6"/>
      <c r="F168" s="7"/>
      <c r="G168" s="7"/>
      <c r="H168" s="6"/>
      <c r="I168" s="6"/>
      <c r="J168" s="7"/>
      <c r="K168" s="7"/>
      <c r="L168" s="6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ht="15.0" customHeight="1">
      <c r="A169" s="2"/>
      <c r="B169" s="6" t="s">
        <v>217</v>
      </c>
      <c r="C169" s="41" t="s">
        <v>30</v>
      </c>
      <c r="D169" s="6" t="s">
        <v>337</v>
      </c>
      <c r="E169" s="6"/>
      <c r="F169" s="7"/>
      <c r="G169" s="7"/>
      <c r="H169" s="6"/>
      <c r="I169" s="6"/>
      <c r="J169" s="7"/>
      <c r="K169" s="7"/>
      <c r="L169" s="6" t="s">
        <v>385</v>
      </c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ht="15.0" customHeight="1">
      <c r="A170" s="2"/>
      <c r="B170" s="18" t="s">
        <v>1</v>
      </c>
      <c r="C170" s="18" t="s">
        <v>2</v>
      </c>
      <c r="D170" s="18" t="s">
        <v>45</v>
      </c>
      <c r="E170" s="18" t="s">
        <v>4</v>
      </c>
      <c r="F170" s="18" t="s">
        <v>91</v>
      </c>
      <c r="G170" s="18" t="s">
        <v>386</v>
      </c>
      <c r="H170" s="18" t="s">
        <v>5</v>
      </c>
      <c r="I170" s="18" t="s">
        <v>46</v>
      </c>
      <c r="J170" s="18" t="s">
        <v>9</v>
      </c>
      <c r="K170" s="18"/>
      <c r="L170" s="18" t="s">
        <v>11</v>
      </c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ht="15.0" customHeight="1">
      <c r="A171" s="9">
        <v>29.0</v>
      </c>
      <c r="B171" s="12" t="s">
        <v>218</v>
      </c>
      <c r="C171" s="24" t="s">
        <v>301</v>
      </c>
      <c r="D171" s="12" t="s">
        <v>338</v>
      </c>
      <c r="E171" s="12">
        <v>0.0</v>
      </c>
      <c r="F171" s="24">
        <v>300.0</v>
      </c>
      <c r="G171" s="24" t="s">
        <v>390</v>
      </c>
      <c r="H171" s="12" t="s">
        <v>339</v>
      </c>
      <c r="I171" s="12" t="s">
        <v>340</v>
      </c>
      <c r="J171" s="24"/>
      <c r="K171" s="24"/>
      <c r="L171" s="12" t="s">
        <v>384</v>
      </c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ht="15.0" customHeight="1">
      <c r="A172" s="2"/>
      <c r="B172" s="6" t="s">
        <v>221</v>
      </c>
      <c r="C172" s="41" t="s">
        <v>301</v>
      </c>
      <c r="D172" s="6"/>
      <c r="E172" s="6"/>
      <c r="F172" s="7"/>
      <c r="G172" s="7" t="s">
        <v>391</v>
      </c>
      <c r="H172" s="6"/>
      <c r="I172" s="6"/>
      <c r="J172" s="7"/>
      <c r="K172" s="7"/>
      <c r="L172" s="6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ht="15.0" customHeight="1">
      <c r="A173" s="2"/>
      <c r="B173" s="6" t="s">
        <v>222</v>
      </c>
      <c r="C173" s="41" t="s">
        <v>301</v>
      </c>
      <c r="D173" s="6"/>
      <c r="E173" s="6">
        <v>0.0</v>
      </c>
      <c r="F173" s="41">
        <v>150.0</v>
      </c>
      <c r="G173" s="6" t="s">
        <v>392</v>
      </c>
      <c r="H173" s="6"/>
      <c r="I173" s="6"/>
      <c r="J173" s="7"/>
      <c r="K173" s="7"/>
      <c r="L173" s="6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ht="15.0" customHeight="1">
      <c r="A174" s="2"/>
      <c r="B174" s="6" t="s">
        <v>223</v>
      </c>
      <c r="C174" s="41" t="s">
        <v>23</v>
      </c>
      <c r="D174" s="6"/>
      <c r="E174" s="6">
        <v>0.0</v>
      </c>
      <c r="F174" s="41">
        <v>150.0</v>
      </c>
      <c r="G174" s="7"/>
      <c r="H174" s="6"/>
      <c r="I174" s="6"/>
      <c r="J174" s="7"/>
      <c r="K174" s="7"/>
      <c r="L174" s="6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ht="15.0" customHeight="1">
      <c r="A175" s="2"/>
      <c r="B175" s="6" t="s">
        <v>224</v>
      </c>
      <c r="C175" s="41" t="s">
        <v>23</v>
      </c>
      <c r="D175" s="6" t="s">
        <v>341</v>
      </c>
      <c r="E175" s="6"/>
      <c r="F175" s="7"/>
      <c r="G175" s="7"/>
      <c r="H175" s="6"/>
      <c r="I175" s="6"/>
      <c r="J175" s="7"/>
      <c r="K175" s="7"/>
      <c r="L175" s="6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ht="15.0" customHeight="1">
      <c r="A176" s="2"/>
      <c r="B176" s="18" t="s">
        <v>1</v>
      </c>
      <c r="C176" s="18" t="s">
        <v>2</v>
      </c>
      <c r="D176" s="18" t="s">
        <v>45</v>
      </c>
      <c r="E176" s="18" t="s">
        <v>4</v>
      </c>
      <c r="F176" s="18" t="s">
        <v>91</v>
      </c>
      <c r="G176" s="18" t="s">
        <v>386</v>
      </c>
      <c r="H176" s="18" t="s">
        <v>5</v>
      </c>
      <c r="I176" s="18" t="s">
        <v>46</v>
      </c>
      <c r="J176" s="18" t="s">
        <v>9</v>
      </c>
      <c r="K176" s="18"/>
      <c r="L176" s="18" t="s">
        <v>11</v>
      </c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ht="15.0" customHeight="1">
      <c r="A177" s="9">
        <v>30.0</v>
      </c>
      <c r="B177" s="12" t="s">
        <v>225</v>
      </c>
      <c r="C177" s="24" t="s">
        <v>23</v>
      </c>
      <c r="D177" s="12" t="s">
        <v>342</v>
      </c>
      <c r="E177" s="12">
        <v>100.0</v>
      </c>
      <c r="F177" s="24">
        <v>500.0</v>
      </c>
      <c r="G177" s="24"/>
      <c r="H177" s="35" t="s">
        <v>343</v>
      </c>
      <c r="I177" s="12" t="s">
        <v>344</v>
      </c>
      <c r="J177" s="24"/>
      <c r="K177" s="24"/>
      <c r="L177" s="12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ht="15.0" customHeight="1">
      <c r="A178" s="2"/>
      <c r="B178" s="6" t="s">
        <v>226</v>
      </c>
      <c r="C178" s="41" t="s">
        <v>30</v>
      </c>
      <c r="D178" s="6" t="s">
        <v>345</v>
      </c>
      <c r="E178" s="55"/>
      <c r="F178" s="7"/>
      <c r="G178" s="55" t="s">
        <v>393</v>
      </c>
      <c r="H178" s="6"/>
      <c r="I178" s="6"/>
      <c r="J178" s="7"/>
      <c r="K178" s="7"/>
      <c r="L178" s="6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ht="15.0" customHeight="1">
      <c r="A179" s="2"/>
      <c r="B179" s="6" t="s">
        <v>227</v>
      </c>
      <c r="C179" s="41" t="s">
        <v>23</v>
      </c>
      <c r="D179" s="6"/>
      <c r="E179" s="6"/>
      <c r="F179" s="7"/>
      <c r="G179" s="7"/>
      <c r="H179" s="6"/>
      <c r="I179" s="6"/>
      <c r="J179" s="7"/>
      <c r="K179" s="7"/>
      <c r="L179" s="6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ht="15.0" customHeight="1">
      <c r="A180" s="2"/>
      <c r="B180" s="6" t="s">
        <v>228</v>
      </c>
      <c r="C180" s="41" t="s">
        <v>23</v>
      </c>
      <c r="D180" s="6"/>
      <c r="E180" s="6"/>
      <c r="F180" s="7"/>
      <c r="G180" s="7"/>
      <c r="H180" s="6"/>
      <c r="I180" s="6"/>
      <c r="J180" s="7"/>
      <c r="K180" s="7"/>
      <c r="L180" s="6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ht="15.0" customHeight="1">
      <c r="A181" s="2"/>
      <c r="B181" s="47" t="s">
        <v>346</v>
      </c>
      <c r="C181" s="41" t="s">
        <v>23</v>
      </c>
      <c r="D181" s="6"/>
      <c r="E181" s="6"/>
      <c r="F181" s="7"/>
      <c r="G181" s="7"/>
      <c r="H181" s="6"/>
      <c r="I181" s="6"/>
      <c r="J181" s="7"/>
      <c r="K181" s="7"/>
      <c r="L181" s="6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ht="15.0" customHeight="1">
      <c r="A182" s="2"/>
      <c r="B182" s="18" t="s">
        <v>1</v>
      </c>
      <c r="C182" s="18" t="s">
        <v>2</v>
      </c>
      <c r="D182" s="18" t="s">
        <v>45</v>
      </c>
      <c r="E182" s="18" t="s">
        <v>4</v>
      </c>
      <c r="F182" s="18" t="s">
        <v>91</v>
      </c>
      <c r="G182" s="18"/>
      <c r="H182" s="18" t="s">
        <v>5</v>
      </c>
      <c r="I182" s="18" t="s">
        <v>46</v>
      </c>
      <c r="J182" s="18" t="s">
        <v>9</v>
      </c>
      <c r="K182" s="18"/>
      <c r="L182" s="18" t="s">
        <v>11</v>
      </c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ht="15.0" customHeight="1">
      <c r="A183" s="9">
        <v>31.0</v>
      </c>
      <c r="B183" s="12" t="s">
        <v>230</v>
      </c>
      <c r="C183" s="24" t="s">
        <v>30</v>
      </c>
      <c r="D183" s="12" t="s">
        <v>347</v>
      </c>
      <c r="E183" s="12">
        <v>0.0</v>
      </c>
      <c r="F183" s="24">
        <v>600.0</v>
      </c>
      <c r="G183" s="24"/>
      <c r="H183" s="12" t="s">
        <v>348</v>
      </c>
      <c r="I183" s="12" t="s">
        <v>349</v>
      </c>
      <c r="J183" s="24"/>
      <c r="K183" s="24"/>
      <c r="L183" s="56" t="str">
        <f>HYPERLINK("mailto:chattypatty@yahoo.com","chattypatty@yahoo.com")</f>
        <v>chattypatty@yahoo.com</v>
      </c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ht="15.0" customHeight="1">
      <c r="A184" s="2"/>
      <c r="B184" s="6" t="s">
        <v>231</v>
      </c>
      <c r="C184" s="41" t="s">
        <v>30</v>
      </c>
      <c r="D184" s="6"/>
      <c r="E184" s="6"/>
      <c r="F184" s="7"/>
      <c r="G184" s="7"/>
      <c r="H184" s="6"/>
      <c r="I184" s="6"/>
      <c r="J184" s="7"/>
      <c r="K184" s="7"/>
      <c r="L184" s="6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ht="15.0" customHeight="1">
      <c r="A185" s="2"/>
      <c r="B185" s="6" t="s">
        <v>232</v>
      </c>
      <c r="C185" s="41" t="s">
        <v>15</v>
      </c>
      <c r="D185" s="6"/>
      <c r="E185" s="6"/>
      <c r="F185" s="7"/>
      <c r="G185" s="7"/>
      <c r="H185" s="6"/>
      <c r="I185" s="6"/>
      <c r="J185" s="7"/>
      <c r="K185" s="7"/>
      <c r="L185" s="6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ht="15.0" customHeight="1">
      <c r="A186" s="2"/>
      <c r="B186" s="6" t="s">
        <v>233</v>
      </c>
      <c r="C186" s="41" t="s">
        <v>301</v>
      </c>
      <c r="D186" s="6"/>
      <c r="E186" s="6"/>
      <c r="F186" s="7"/>
      <c r="G186" s="7"/>
      <c r="H186" s="6"/>
      <c r="I186" s="6"/>
      <c r="J186" s="7"/>
      <c r="K186" s="7"/>
      <c r="L186" s="6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ht="15.0" customHeight="1">
      <c r="A187" s="2"/>
      <c r="B187" s="48" t="s">
        <v>234</v>
      </c>
      <c r="C187" s="41" t="s">
        <v>30</v>
      </c>
      <c r="D187" s="43"/>
      <c r="E187" s="43"/>
      <c r="F187" s="43"/>
      <c r="G187" s="43"/>
      <c r="H187" s="43"/>
      <c r="I187" s="43"/>
      <c r="J187" s="43"/>
      <c r="K187" s="43"/>
      <c r="L187" s="43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ht="15.0" customHeight="1">
      <c r="A188" s="41"/>
      <c r="B188" s="18" t="s">
        <v>1</v>
      </c>
      <c r="C188" s="18" t="s">
        <v>2</v>
      </c>
      <c r="D188" s="18" t="s">
        <v>45</v>
      </c>
      <c r="E188" s="18" t="s">
        <v>4</v>
      </c>
      <c r="F188" s="18" t="s">
        <v>91</v>
      </c>
      <c r="G188" s="26" t="s">
        <v>394</v>
      </c>
      <c r="H188" s="18" t="s">
        <v>5</v>
      </c>
      <c r="I188" s="18" t="s">
        <v>46</v>
      </c>
      <c r="J188" s="18" t="s">
        <v>9</v>
      </c>
      <c r="K188" s="18"/>
      <c r="L188" s="18" t="s">
        <v>11</v>
      </c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ht="15.0" customHeight="1">
      <c r="A189" s="9">
        <v>32.0</v>
      </c>
      <c r="B189" s="12" t="s">
        <v>241</v>
      </c>
      <c r="C189" s="24" t="s">
        <v>23</v>
      </c>
      <c r="D189" s="12"/>
      <c r="E189" s="54">
        <v>450.0</v>
      </c>
      <c r="F189" s="24">
        <v>150.0</v>
      </c>
      <c r="G189" s="24" t="s">
        <v>395</v>
      </c>
      <c r="H189" s="12" t="s">
        <v>350</v>
      </c>
      <c r="I189" s="12" t="s">
        <v>351</v>
      </c>
      <c r="J189" s="24"/>
      <c r="K189" s="24"/>
      <c r="L189" s="12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ht="15.0" customHeight="1">
      <c r="A190" s="41"/>
      <c r="B190" s="6" t="s">
        <v>242</v>
      </c>
      <c r="C190" s="41" t="s">
        <v>30</v>
      </c>
      <c r="D190" s="6"/>
      <c r="E190" s="6"/>
      <c r="F190" s="7"/>
      <c r="G190" s="6" t="s">
        <v>396</v>
      </c>
      <c r="H190" s="6"/>
      <c r="I190" s="6"/>
      <c r="J190" s="7"/>
      <c r="K190" s="7"/>
      <c r="L190" s="6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ht="15.0" customHeight="1">
      <c r="A191" s="41"/>
      <c r="B191" s="6" t="s">
        <v>244</v>
      </c>
      <c r="C191" s="41" t="s">
        <v>25</v>
      </c>
      <c r="D191" s="6"/>
      <c r="E191" s="6"/>
      <c r="F191" s="41"/>
      <c r="G191" s="7"/>
      <c r="H191" s="6"/>
      <c r="I191" s="6"/>
      <c r="J191" s="7"/>
      <c r="K191" s="7"/>
      <c r="L191" s="6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ht="15.0" customHeight="1">
      <c r="A192" s="41"/>
      <c r="B192" s="6" t="s">
        <v>245</v>
      </c>
      <c r="C192" s="41" t="s">
        <v>397</v>
      </c>
      <c r="D192" s="6"/>
      <c r="E192" s="6"/>
      <c r="F192" s="7"/>
      <c r="G192" s="7"/>
      <c r="H192" s="6"/>
      <c r="I192" s="6"/>
      <c r="J192" s="7"/>
      <c r="K192" s="7"/>
      <c r="L192" s="6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ht="15.0" customHeight="1">
      <c r="A193" s="41"/>
      <c r="B193" s="6" t="s">
        <v>246</v>
      </c>
      <c r="C193" s="41" t="s">
        <v>25</v>
      </c>
      <c r="D193" s="6"/>
      <c r="E193" s="6"/>
      <c r="F193" s="7"/>
      <c r="G193" s="7"/>
      <c r="H193" s="6"/>
      <c r="I193" s="6"/>
      <c r="J193" s="7"/>
      <c r="K193" s="7"/>
      <c r="L193" s="6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ht="15.0" customHeight="1">
      <c r="A194" s="2"/>
      <c r="B194" s="49" t="s">
        <v>1</v>
      </c>
      <c r="C194" s="49" t="s">
        <v>2</v>
      </c>
      <c r="D194" s="49" t="s">
        <v>45</v>
      </c>
      <c r="E194" s="49" t="s">
        <v>4</v>
      </c>
      <c r="F194" s="49" t="s">
        <v>91</v>
      </c>
      <c r="G194" s="57"/>
      <c r="H194" s="49" t="s">
        <v>5</v>
      </c>
      <c r="I194" s="49" t="s">
        <v>46</v>
      </c>
      <c r="J194" s="49" t="s">
        <v>9</v>
      </c>
      <c r="K194" s="57"/>
      <c r="L194" s="49" t="s">
        <v>11</v>
      </c>
      <c r="M194" s="18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ht="15.0" customHeight="1">
      <c r="A195" s="2">
        <v>33.0</v>
      </c>
      <c r="B195" s="12" t="s">
        <v>259</v>
      </c>
      <c r="C195" s="12" t="s">
        <v>301</v>
      </c>
      <c r="D195" s="12" t="s">
        <v>353</v>
      </c>
      <c r="E195" s="58">
        <v>0.0</v>
      </c>
      <c r="F195" s="58">
        <v>600.0</v>
      </c>
      <c r="G195" s="24"/>
      <c r="H195" s="12" t="s">
        <v>354</v>
      </c>
      <c r="I195" s="12" t="s">
        <v>355</v>
      </c>
      <c r="J195" s="24"/>
      <c r="K195" s="24"/>
      <c r="L195" s="24"/>
      <c r="M195" s="12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ht="15.0" customHeight="1">
      <c r="A196" s="2"/>
      <c r="B196" s="6" t="s">
        <v>260</v>
      </c>
      <c r="C196" s="6" t="s">
        <v>301</v>
      </c>
      <c r="D196" s="6" t="s">
        <v>356</v>
      </c>
      <c r="E196" s="41"/>
      <c r="F196" s="41"/>
      <c r="G196" s="41"/>
      <c r="H196" s="41"/>
      <c r="I196" s="41"/>
      <c r="J196" s="41"/>
      <c r="K196" s="41"/>
      <c r="L196" s="41"/>
      <c r="M196" s="6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ht="15.0" customHeight="1">
      <c r="A197" s="2"/>
      <c r="B197" s="6" t="s">
        <v>261</v>
      </c>
      <c r="C197" s="6" t="s">
        <v>15</v>
      </c>
      <c r="D197" s="6" t="s">
        <v>357</v>
      </c>
      <c r="E197" s="41"/>
      <c r="F197" s="41"/>
      <c r="G197" s="41"/>
      <c r="H197" s="41"/>
      <c r="I197" s="41"/>
      <c r="J197" s="41"/>
      <c r="K197" s="41"/>
      <c r="L197" s="41"/>
      <c r="M197" s="6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ht="15.0" customHeight="1">
      <c r="A198" s="2"/>
      <c r="B198" s="6" t="s">
        <v>262</v>
      </c>
      <c r="C198" s="6" t="s">
        <v>30</v>
      </c>
      <c r="D198" s="6" t="s">
        <v>358</v>
      </c>
      <c r="E198" s="41"/>
      <c r="F198" s="41"/>
      <c r="G198" s="41"/>
      <c r="H198" s="41"/>
      <c r="I198" s="41"/>
      <c r="J198" s="41"/>
      <c r="K198" s="41"/>
      <c r="L198" s="41"/>
      <c r="M198" s="6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ht="15.0" customHeight="1">
      <c r="A199" s="2"/>
      <c r="B199" s="6" t="s">
        <v>263</v>
      </c>
      <c r="C199" s="6" t="s">
        <v>398</v>
      </c>
      <c r="D199" s="6" t="s">
        <v>359</v>
      </c>
      <c r="E199" s="41"/>
      <c r="F199" s="41"/>
      <c r="G199" s="41"/>
      <c r="H199" s="41"/>
      <c r="I199" s="41"/>
      <c r="J199" s="41"/>
      <c r="K199" s="41"/>
      <c r="L199" s="14" t="str">
        <f>HYPERLINK("mailto:tracymills63@yahoo.com","tracymills63@yahoo.com")</f>
        <v>tracymills63@yahoo.com</v>
      </c>
      <c r="M199" s="14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ht="15.0" customHeight="1">
      <c r="A200" s="2"/>
      <c r="B200" s="49" t="s">
        <v>1</v>
      </c>
      <c r="C200" s="49" t="s">
        <v>2</v>
      </c>
      <c r="D200" s="49" t="s">
        <v>45</v>
      </c>
      <c r="E200" s="49" t="s">
        <v>4</v>
      </c>
      <c r="F200" s="49" t="s">
        <v>91</v>
      </c>
      <c r="G200" s="57"/>
      <c r="H200" s="49" t="s">
        <v>5</v>
      </c>
      <c r="I200" s="49" t="s">
        <v>46</v>
      </c>
      <c r="J200" s="49" t="s">
        <v>9</v>
      </c>
      <c r="K200" s="49" t="s">
        <v>9</v>
      </c>
      <c r="L200" s="6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ht="15.0" customHeight="1">
      <c r="A201" s="50">
        <v>34.0</v>
      </c>
      <c r="B201" s="24" t="s">
        <v>267</v>
      </c>
      <c r="C201" s="24" t="s">
        <v>23</v>
      </c>
      <c r="D201" s="24" t="s">
        <v>360</v>
      </c>
      <c r="E201" s="59">
        <v>0.0</v>
      </c>
      <c r="F201" s="59">
        <v>600.0</v>
      </c>
      <c r="G201" s="24"/>
      <c r="H201" s="51" t="s">
        <v>184</v>
      </c>
      <c r="I201" s="24" t="s">
        <v>361</v>
      </c>
      <c r="J201" s="24"/>
      <c r="K201" s="24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</row>
    <row r="202" ht="15.0" customHeight="1">
      <c r="A202" s="2"/>
      <c r="B202" s="6" t="s">
        <v>269</v>
      </c>
      <c r="C202" s="6" t="s">
        <v>23</v>
      </c>
      <c r="D202" s="6"/>
      <c r="E202" s="41"/>
      <c r="F202" s="41"/>
      <c r="G202" s="41"/>
      <c r="H202" s="41"/>
      <c r="I202" s="41"/>
      <c r="J202" s="41"/>
      <c r="K202" s="41"/>
      <c r="L202" s="6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ht="15.0" customHeight="1">
      <c r="A203" s="2"/>
      <c r="B203" s="6" t="s">
        <v>270</v>
      </c>
      <c r="C203" s="6" t="s">
        <v>23</v>
      </c>
      <c r="D203" s="6"/>
      <c r="E203" s="41"/>
      <c r="F203" s="41"/>
      <c r="G203" s="41"/>
      <c r="H203" s="41"/>
      <c r="I203" s="41"/>
      <c r="J203" s="41"/>
      <c r="K203" s="41"/>
      <c r="L203" s="6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ht="15.0" customHeight="1">
      <c r="A204" s="2"/>
      <c r="B204" s="6" t="s">
        <v>272</v>
      </c>
      <c r="C204" s="6" t="s">
        <v>23</v>
      </c>
      <c r="D204" s="6"/>
      <c r="E204" s="41"/>
      <c r="F204" s="41"/>
      <c r="G204" s="41"/>
      <c r="H204" s="41"/>
      <c r="I204" s="41"/>
      <c r="J204" s="41"/>
      <c r="K204" s="41"/>
      <c r="L204" s="6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ht="15.0" customHeight="1">
      <c r="A205" s="2"/>
      <c r="B205" s="47" t="s">
        <v>362</v>
      </c>
      <c r="C205" s="6" t="s">
        <v>30</v>
      </c>
      <c r="D205" s="6"/>
      <c r="E205" s="41"/>
      <c r="F205" s="41"/>
      <c r="G205" s="41"/>
      <c r="H205" s="41"/>
      <c r="I205" s="41"/>
      <c r="J205" s="41"/>
      <c r="K205" s="41"/>
      <c r="L205" s="6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ht="15.0" customHeight="1">
      <c r="A206" s="2"/>
      <c r="B206" s="49" t="s">
        <v>1</v>
      </c>
      <c r="C206" s="49" t="s">
        <v>2</v>
      </c>
      <c r="D206" s="49" t="s">
        <v>45</v>
      </c>
      <c r="E206" s="49" t="s">
        <v>4</v>
      </c>
      <c r="F206" s="49" t="s">
        <v>91</v>
      </c>
      <c r="G206" s="57" t="s">
        <v>399</v>
      </c>
      <c r="H206" s="49" t="s">
        <v>5</v>
      </c>
      <c r="I206" s="49" t="s">
        <v>46</v>
      </c>
      <c r="J206" s="49" t="s">
        <v>9</v>
      </c>
      <c r="K206" s="49" t="s">
        <v>9</v>
      </c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5.0" customHeight="1">
      <c r="A207" s="2">
        <v>35.0</v>
      </c>
      <c r="B207" s="12" t="s">
        <v>274</v>
      </c>
      <c r="C207" s="12" t="s">
        <v>30</v>
      </c>
      <c r="D207" s="12" t="s">
        <v>364</v>
      </c>
      <c r="E207" s="58"/>
      <c r="F207" s="58">
        <v>600.0</v>
      </c>
      <c r="G207" s="24">
        <v>150.0</v>
      </c>
      <c r="H207" s="12" t="s">
        <v>365</v>
      </c>
      <c r="I207" s="12" t="s">
        <v>366</v>
      </c>
      <c r="J207" s="24"/>
      <c r="K207" s="24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5.0" customHeight="1">
      <c r="A208" s="2"/>
      <c r="B208" s="6" t="s">
        <v>275</v>
      </c>
      <c r="C208" s="6" t="s">
        <v>301</v>
      </c>
      <c r="D208" s="6"/>
      <c r="E208" s="41"/>
      <c r="F208" s="41"/>
      <c r="G208" s="41" t="s">
        <v>400</v>
      </c>
      <c r="H208" s="41"/>
      <c r="I208" s="41"/>
      <c r="J208" s="41"/>
      <c r="K208" s="7"/>
      <c r="L208" s="6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ht="15.0" customHeight="1">
      <c r="A209" s="2"/>
      <c r="B209" s="6" t="s">
        <v>276</v>
      </c>
      <c r="C209" s="6" t="s">
        <v>30</v>
      </c>
      <c r="D209" s="6"/>
      <c r="E209" s="41"/>
      <c r="F209" s="41"/>
      <c r="G209" s="41" t="s">
        <v>401</v>
      </c>
      <c r="H209" s="41"/>
      <c r="I209" s="41"/>
      <c r="J209" s="41"/>
      <c r="K209" s="7"/>
      <c r="L209" s="6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ht="15.0" customHeight="1">
      <c r="A210" s="2"/>
      <c r="B210" s="6" t="s">
        <v>277</v>
      </c>
      <c r="C210" s="6" t="s">
        <v>30</v>
      </c>
      <c r="D210" s="6"/>
      <c r="E210" s="41"/>
      <c r="F210" s="41"/>
      <c r="G210" s="41" t="s">
        <v>402</v>
      </c>
      <c r="H210" s="41"/>
      <c r="I210" s="41"/>
      <c r="J210" s="41"/>
      <c r="K210" s="7"/>
      <c r="L210" s="6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ht="15.0" customHeight="1">
      <c r="A211" s="2"/>
      <c r="B211" s="6" t="s">
        <v>278</v>
      </c>
      <c r="C211" s="6" t="s">
        <v>30</v>
      </c>
      <c r="D211" s="6" t="s">
        <v>367</v>
      </c>
      <c r="E211" s="6"/>
      <c r="F211" s="6"/>
      <c r="G211" s="6"/>
      <c r="H211" s="6"/>
      <c r="I211" s="6"/>
      <c r="J211" s="6"/>
      <c r="K211" s="7"/>
      <c r="L211" s="6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ht="15.0" customHeight="1">
      <c r="A212" s="2"/>
      <c r="B212" s="6"/>
      <c r="C212" s="6"/>
      <c r="D212" s="6"/>
      <c r="E212" s="6"/>
      <c r="F212" s="6"/>
      <c r="G212" s="6"/>
      <c r="H212" s="6"/>
      <c r="I212" s="6"/>
      <c r="J212" s="6"/>
      <c r="K212" s="7"/>
      <c r="L212" s="6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ht="15.0" customHeight="1">
      <c r="A213" s="2">
        <v>36.0</v>
      </c>
      <c r="B213" s="49" t="s">
        <v>1</v>
      </c>
      <c r="C213" s="49" t="s">
        <v>2</v>
      </c>
      <c r="D213" s="49" t="s">
        <v>45</v>
      </c>
      <c r="E213" s="49" t="s">
        <v>4</v>
      </c>
      <c r="F213" s="49" t="s">
        <v>91</v>
      </c>
      <c r="G213" s="57"/>
      <c r="H213" s="49" t="s">
        <v>5</v>
      </c>
      <c r="I213" s="49" t="s">
        <v>46</v>
      </c>
      <c r="J213" s="49" t="s">
        <v>9</v>
      </c>
      <c r="K213" s="49" t="s">
        <v>9</v>
      </c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5.0" customHeight="1">
      <c r="A214" s="2"/>
      <c r="B214" s="12" t="s">
        <v>282</v>
      </c>
      <c r="C214" s="12" t="s">
        <v>30</v>
      </c>
      <c r="D214" s="12" t="s">
        <v>347</v>
      </c>
      <c r="E214" s="58"/>
      <c r="F214" s="58">
        <v>600.0</v>
      </c>
      <c r="G214" s="24"/>
      <c r="H214" s="12" t="s">
        <v>370</v>
      </c>
      <c r="I214" s="12" t="s">
        <v>370</v>
      </c>
      <c r="J214" s="24"/>
      <c r="K214" s="24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5.0" customHeight="1">
      <c r="A215" s="2"/>
      <c r="B215" s="6" t="s">
        <v>283</v>
      </c>
      <c r="C215" s="6" t="s">
        <v>30</v>
      </c>
      <c r="D215" s="6"/>
      <c r="E215" s="6"/>
      <c r="F215" s="7"/>
      <c r="G215" s="7"/>
      <c r="H215" s="6"/>
      <c r="I215" s="6"/>
      <c r="J215" s="7"/>
      <c r="K215" s="7"/>
      <c r="L215" s="6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ht="15.0" customHeight="1">
      <c r="A216" s="2"/>
      <c r="B216" s="6" t="s">
        <v>284</v>
      </c>
      <c r="C216" s="6" t="s">
        <v>301</v>
      </c>
      <c r="D216" s="6"/>
      <c r="E216" s="6"/>
      <c r="F216" s="7"/>
      <c r="G216" s="7"/>
      <c r="H216" s="6"/>
      <c r="I216" s="6"/>
      <c r="J216" s="7"/>
      <c r="K216" s="7"/>
      <c r="L216" s="6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ht="15.0" customHeight="1">
      <c r="A217" s="2"/>
      <c r="B217" s="6" t="s">
        <v>184</v>
      </c>
      <c r="C217" s="6" t="s">
        <v>15</v>
      </c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5.0" customHeight="1">
      <c r="A218" s="2"/>
      <c r="B218" s="6" t="s">
        <v>371</v>
      </c>
      <c r="C218" s="6" t="s">
        <v>25</v>
      </c>
      <c r="D218" s="6"/>
      <c r="E218" s="6"/>
      <c r="F218" s="7"/>
      <c r="G218" s="7"/>
      <c r="H218" s="6"/>
      <c r="I218" s="6"/>
      <c r="J218" s="7"/>
      <c r="K218" s="7"/>
      <c r="L218" s="6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ht="15.0" customHeight="1">
      <c r="A219" s="2">
        <v>37.0</v>
      </c>
      <c r="B219" s="49" t="s">
        <v>1</v>
      </c>
      <c r="C219" s="49" t="s">
        <v>2</v>
      </c>
      <c r="D219" s="49" t="s">
        <v>45</v>
      </c>
      <c r="E219" s="49" t="s">
        <v>4</v>
      </c>
      <c r="F219" s="49" t="s">
        <v>91</v>
      </c>
      <c r="G219" s="57"/>
      <c r="H219" s="49" t="s">
        <v>5</v>
      </c>
      <c r="I219" s="49" t="s">
        <v>46</v>
      </c>
      <c r="J219" s="49" t="s">
        <v>9</v>
      </c>
      <c r="K219" s="49" t="s">
        <v>9</v>
      </c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5.0" customHeight="1">
      <c r="A220" s="2"/>
      <c r="B220" s="12" t="s">
        <v>372</v>
      </c>
      <c r="C220" s="12" t="s">
        <v>23</v>
      </c>
      <c r="D220" s="12">
        <v>6626242.0</v>
      </c>
      <c r="E220" s="58">
        <v>0.0</v>
      </c>
      <c r="F220" s="58">
        <v>600.0</v>
      </c>
      <c r="G220" s="24"/>
      <c r="H220" s="12" t="s">
        <v>373</v>
      </c>
      <c r="I220" s="12" t="s">
        <v>373</v>
      </c>
      <c r="J220" s="24"/>
      <c r="K220" s="24"/>
      <c r="L220" s="60" t="str">
        <f>HYPERLINK("mailto:englewoodglass1@gmail.com","englewoodglass1@gmail.com")</f>
        <v>englewoodglass1@gmail.com</v>
      </c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5.0" customHeight="1">
      <c r="A221" s="2"/>
      <c r="B221" s="6" t="s">
        <v>374</v>
      </c>
      <c r="C221" s="6" t="s">
        <v>15</v>
      </c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5.0" customHeight="1">
      <c r="A222" s="2"/>
      <c r="B222" s="6" t="s">
        <v>375</v>
      </c>
      <c r="C222" s="6" t="s">
        <v>301</v>
      </c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5.0" customHeight="1">
      <c r="A223" s="2"/>
      <c r="B223" s="6" t="s">
        <v>376</v>
      </c>
      <c r="C223" s="6" t="s">
        <v>15</v>
      </c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5.0" customHeight="1">
      <c r="A224" s="2"/>
      <c r="B224" s="47" t="s">
        <v>377</v>
      </c>
      <c r="C224" s="61" t="s">
        <v>23</v>
      </c>
      <c r="D224" s="6"/>
      <c r="E224" s="6"/>
      <c r="F224" s="7"/>
      <c r="G224" s="7"/>
      <c r="H224" s="6"/>
      <c r="I224" s="6"/>
      <c r="J224" s="7"/>
      <c r="K224" s="7"/>
      <c r="L224" s="6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ht="15.0" customHeight="1">
      <c r="A225" s="2"/>
      <c r="B225" s="6"/>
      <c r="C225" s="7"/>
      <c r="D225" s="6"/>
      <c r="E225" s="6"/>
      <c r="F225" s="7"/>
      <c r="G225" s="7"/>
      <c r="H225" s="6"/>
      <c r="I225" s="6"/>
      <c r="J225" s="7"/>
      <c r="K225" s="7"/>
      <c r="L225" s="6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ht="15.0" customHeight="1">
      <c r="A226" s="2"/>
      <c r="B226" s="6"/>
      <c r="C226" s="7"/>
      <c r="D226" s="6"/>
      <c r="E226" s="6"/>
      <c r="F226" s="7"/>
      <c r="G226" s="7"/>
      <c r="H226" s="6"/>
      <c r="I226" s="6"/>
      <c r="J226" s="7"/>
      <c r="K226" s="7"/>
      <c r="L226" s="6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ht="15.0" customHeight="1">
      <c r="A227" s="2"/>
      <c r="B227" s="6"/>
      <c r="C227" s="7"/>
      <c r="D227" s="6"/>
      <c r="E227" s="6"/>
      <c r="F227" s="7"/>
      <c r="G227" s="7"/>
      <c r="H227" s="6"/>
      <c r="I227" s="6"/>
      <c r="J227" s="7"/>
      <c r="K227" s="7"/>
      <c r="L227" s="6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ht="15.0" customHeight="1">
      <c r="A228" s="2"/>
      <c r="B228" s="6"/>
      <c r="C228" s="7"/>
      <c r="D228" s="6"/>
      <c r="E228" s="6"/>
      <c r="F228" s="7"/>
      <c r="G228" s="7"/>
      <c r="H228" s="6"/>
      <c r="I228" s="6"/>
      <c r="J228" s="7"/>
      <c r="K228" s="7"/>
      <c r="L228" s="6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ht="15.0" customHeight="1">
      <c r="A229" s="2"/>
      <c r="B229" s="6"/>
      <c r="C229" s="7"/>
      <c r="D229" s="6"/>
      <c r="E229" s="6"/>
      <c r="F229" s="7"/>
      <c r="G229" s="7"/>
      <c r="H229" s="6"/>
      <c r="I229" s="6"/>
      <c r="J229" s="7"/>
      <c r="K229" s="7"/>
      <c r="L229" s="6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ht="15.0" customHeight="1">
      <c r="A230" s="2"/>
      <c r="B230" s="6"/>
      <c r="C230" s="7"/>
      <c r="D230" s="6"/>
      <c r="E230" s="6"/>
      <c r="F230" s="7"/>
      <c r="G230" s="7"/>
      <c r="H230" s="6"/>
      <c r="I230" s="6"/>
      <c r="J230" s="7"/>
      <c r="K230" s="7"/>
      <c r="L230" s="6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ht="15.0" customHeight="1">
      <c r="A231" s="2"/>
      <c r="B231" s="6"/>
      <c r="C231" s="7"/>
      <c r="D231" s="6"/>
      <c r="E231" s="6"/>
      <c r="F231" s="7"/>
      <c r="G231" s="7"/>
      <c r="H231" s="6"/>
      <c r="I231" s="6"/>
      <c r="J231" s="7"/>
      <c r="K231" s="7"/>
      <c r="L231" s="6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ht="15.0" customHeight="1">
      <c r="A232" s="2"/>
      <c r="B232" s="6"/>
      <c r="C232" s="7"/>
      <c r="D232" s="6"/>
      <c r="E232" s="6"/>
      <c r="F232" s="7"/>
      <c r="G232" s="7"/>
      <c r="H232" s="6"/>
      <c r="I232" s="6"/>
      <c r="J232" s="7"/>
      <c r="K232" s="7"/>
      <c r="L232" s="6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ht="15.0" customHeight="1">
      <c r="A233" s="2"/>
      <c r="B233" s="6"/>
      <c r="C233" s="7"/>
      <c r="D233" s="6"/>
      <c r="E233" s="6"/>
      <c r="F233" s="7"/>
      <c r="G233" s="7"/>
      <c r="H233" s="6"/>
      <c r="I233" s="6"/>
      <c r="J233" s="7"/>
      <c r="K233" s="7"/>
      <c r="L233" s="6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ht="15.0" customHeight="1">
      <c r="A234" s="2"/>
      <c r="B234" s="6"/>
      <c r="C234" s="7"/>
      <c r="D234" s="6"/>
      <c r="E234" s="6"/>
      <c r="F234" s="7"/>
      <c r="G234" s="7"/>
      <c r="H234" s="6"/>
      <c r="I234" s="6"/>
      <c r="J234" s="7"/>
      <c r="K234" s="7"/>
      <c r="L234" s="6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ht="15.0" customHeight="1">
      <c r="A235" s="2"/>
      <c r="B235" s="6"/>
      <c r="C235" s="7"/>
      <c r="D235" s="6"/>
      <c r="E235" s="6"/>
      <c r="F235" s="7"/>
      <c r="G235" s="7"/>
      <c r="H235" s="6"/>
      <c r="I235" s="6"/>
      <c r="J235" s="7"/>
      <c r="K235" s="7"/>
      <c r="L235" s="6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ht="15.0" customHeight="1">
      <c r="A236" s="2"/>
      <c r="B236" s="6"/>
      <c r="C236" s="7"/>
      <c r="D236" s="6"/>
      <c r="E236" s="6"/>
      <c r="F236" s="7"/>
      <c r="G236" s="7"/>
      <c r="H236" s="6"/>
      <c r="I236" s="6"/>
      <c r="J236" s="7"/>
      <c r="K236" s="7"/>
      <c r="L236" s="6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ht="15.0" customHeight="1">
      <c r="A237" s="2"/>
      <c r="B237" s="6"/>
      <c r="C237" s="7"/>
      <c r="D237" s="6"/>
      <c r="E237" s="6"/>
      <c r="F237" s="7"/>
      <c r="G237" s="7"/>
      <c r="H237" s="6"/>
      <c r="I237" s="6"/>
      <c r="J237" s="7"/>
      <c r="K237" s="7"/>
      <c r="L237" s="6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ht="15.0" customHeight="1">
      <c r="A238" s="2"/>
      <c r="B238" s="6"/>
      <c r="C238" s="7"/>
      <c r="D238" s="6"/>
      <c r="E238" s="6"/>
      <c r="F238" s="7"/>
      <c r="G238" s="7"/>
      <c r="H238" s="6"/>
      <c r="I238" s="6"/>
      <c r="J238" s="7"/>
      <c r="K238" s="7"/>
      <c r="L238" s="6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ht="15.0" customHeight="1">
      <c r="A239" s="2"/>
      <c r="B239" s="6"/>
      <c r="C239" s="7"/>
      <c r="D239" s="6"/>
      <c r="E239" s="6"/>
      <c r="F239" s="7"/>
      <c r="G239" s="7"/>
      <c r="H239" s="6"/>
      <c r="I239" s="6"/>
      <c r="J239" s="7"/>
      <c r="K239" s="7"/>
      <c r="L239" s="6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ht="15.0" customHeight="1">
      <c r="A240" s="2"/>
      <c r="B240" s="6"/>
      <c r="C240" s="7"/>
      <c r="D240" s="6"/>
      <c r="E240" s="6"/>
      <c r="F240" s="7"/>
      <c r="G240" s="7"/>
      <c r="H240" s="6"/>
      <c r="I240" s="6"/>
      <c r="J240" s="7"/>
      <c r="K240" s="7"/>
      <c r="L240" s="6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ht="15.0" customHeight="1">
      <c r="A241" s="2"/>
      <c r="B241" s="6"/>
      <c r="C241" s="7"/>
      <c r="D241" s="6"/>
      <c r="E241" s="6"/>
      <c r="F241" s="7"/>
      <c r="G241" s="7"/>
      <c r="H241" s="6"/>
      <c r="I241" s="6"/>
      <c r="J241" s="7"/>
      <c r="K241" s="7"/>
      <c r="L241" s="6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ht="15.0" customHeight="1">
      <c r="A242" s="2"/>
      <c r="B242" s="6"/>
      <c r="C242" s="7"/>
      <c r="D242" s="6"/>
      <c r="E242" s="6"/>
      <c r="F242" s="7"/>
      <c r="G242" s="7"/>
      <c r="H242" s="6"/>
      <c r="I242" s="6"/>
      <c r="J242" s="7"/>
      <c r="K242" s="7"/>
      <c r="L242" s="6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ht="15.0" customHeight="1">
      <c r="A243" s="2"/>
      <c r="B243" s="6"/>
      <c r="C243" s="7"/>
      <c r="D243" s="6"/>
      <c r="E243" s="6"/>
      <c r="F243" s="7"/>
      <c r="G243" s="7"/>
      <c r="H243" s="6"/>
      <c r="I243" s="6"/>
      <c r="J243" s="7"/>
      <c r="K243" s="7"/>
      <c r="L243" s="6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ht="15.0" customHeight="1">
      <c r="A244" s="2"/>
      <c r="B244" s="6"/>
      <c r="C244" s="7"/>
      <c r="D244" s="6"/>
      <c r="E244" s="6"/>
      <c r="F244" s="7"/>
      <c r="G244" s="7"/>
      <c r="H244" s="6"/>
      <c r="I244" s="6"/>
      <c r="J244" s="7"/>
      <c r="K244" s="7"/>
      <c r="L244" s="6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ht="15.0" customHeight="1">
      <c r="A245" s="2"/>
      <c r="B245" s="6"/>
      <c r="C245" s="7"/>
      <c r="D245" s="6"/>
      <c r="E245" s="6"/>
      <c r="F245" s="7"/>
      <c r="G245" s="7"/>
      <c r="H245" s="6"/>
      <c r="I245" s="6"/>
      <c r="J245" s="7"/>
      <c r="K245" s="7"/>
      <c r="L245" s="6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ht="15.0" customHeight="1">
      <c r="A246" s="2"/>
      <c r="B246" s="6"/>
      <c r="C246" s="7"/>
      <c r="D246" s="6"/>
      <c r="E246" s="6"/>
      <c r="F246" s="7"/>
      <c r="G246" s="7"/>
      <c r="H246" s="6"/>
      <c r="I246" s="6"/>
      <c r="J246" s="7"/>
      <c r="K246" s="7"/>
      <c r="L246" s="6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ht="15.0" customHeight="1">
      <c r="A247" s="2"/>
      <c r="B247" s="6"/>
      <c r="C247" s="7"/>
      <c r="D247" s="6"/>
      <c r="E247" s="6"/>
      <c r="F247" s="7"/>
      <c r="G247" s="7"/>
      <c r="H247" s="6"/>
      <c r="I247" s="6"/>
      <c r="J247" s="7"/>
      <c r="K247" s="7"/>
      <c r="L247" s="6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ht="15.0" customHeight="1">
      <c r="A248" s="2"/>
      <c r="B248" s="6"/>
      <c r="C248" s="7"/>
      <c r="D248" s="6"/>
      <c r="E248" s="6"/>
      <c r="F248" s="7"/>
      <c r="G248" s="7"/>
      <c r="H248" s="6"/>
      <c r="I248" s="6"/>
      <c r="J248" s="7"/>
      <c r="K248" s="7"/>
      <c r="L248" s="6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ht="15.0" customHeight="1">
      <c r="A249" s="2"/>
      <c r="B249" s="6"/>
      <c r="C249" s="7"/>
      <c r="D249" s="6"/>
      <c r="E249" s="6"/>
      <c r="F249" s="7"/>
      <c r="G249" s="7"/>
      <c r="H249" s="6"/>
      <c r="I249" s="6"/>
      <c r="J249" s="7"/>
      <c r="K249" s="7"/>
      <c r="L249" s="6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ht="15.0" customHeight="1">
      <c r="A250" s="2"/>
      <c r="B250" s="6"/>
      <c r="C250" s="7"/>
      <c r="D250" s="6"/>
      <c r="E250" s="6"/>
      <c r="F250" s="7"/>
      <c r="G250" s="7"/>
      <c r="H250" s="6"/>
      <c r="I250" s="6"/>
      <c r="J250" s="7"/>
      <c r="K250" s="7"/>
      <c r="L250" s="6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ht="15.0" customHeight="1">
      <c r="A251" s="2"/>
      <c r="B251" s="6"/>
      <c r="C251" s="7"/>
      <c r="D251" s="6"/>
      <c r="E251" s="6"/>
      <c r="F251" s="7"/>
      <c r="G251" s="7"/>
      <c r="H251" s="6"/>
      <c r="I251" s="6"/>
      <c r="J251" s="7"/>
      <c r="K251" s="7"/>
      <c r="L251" s="6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ht="15.0" customHeight="1">
      <c r="A252" s="2"/>
      <c r="B252" s="6"/>
      <c r="C252" s="7"/>
      <c r="D252" s="6"/>
      <c r="E252" s="6"/>
      <c r="F252" s="7"/>
      <c r="G252" s="7"/>
      <c r="H252" s="6"/>
      <c r="I252" s="6"/>
      <c r="J252" s="7"/>
      <c r="K252" s="7"/>
      <c r="L252" s="6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ht="15.0" customHeight="1">
      <c r="A253" s="2"/>
      <c r="B253" s="6"/>
      <c r="C253" s="7"/>
      <c r="D253" s="6"/>
      <c r="E253" s="6"/>
      <c r="F253" s="7"/>
      <c r="G253" s="7"/>
      <c r="H253" s="6"/>
      <c r="I253" s="6"/>
      <c r="J253" s="7"/>
      <c r="K253" s="7"/>
      <c r="L253" s="6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ht="15.0" customHeight="1">
      <c r="A254" s="2"/>
      <c r="B254" s="6"/>
      <c r="C254" s="7"/>
      <c r="D254" s="6"/>
      <c r="E254" s="6"/>
      <c r="F254" s="7"/>
      <c r="G254" s="7"/>
      <c r="H254" s="6"/>
      <c r="I254" s="6"/>
      <c r="J254" s="7"/>
      <c r="K254" s="7"/>
      <c r="L254" s="6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ht="15.0" customHeight="1">
      <c r="A255" s="2"/>
      <c r="B255" s="6"/>
      <c r="C255" s="7"/>
      <c r="D255" s="6"/>
      <c r="E255" s="6"/>
      <c r="F255" s="7"/>
      <c r="G255" s="7"/>
      <c r="H255" s="6"/>
      <c r="I255" s="6"/>
      <c r="J255" s="7"/>
      <c r="K255" s="7"/>
      <c r="L255" s="6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ht="15.0" customHeight="1">
      <c r="A256" s="2"/>
      <c r="B256" s="6"/>
      <c r="C256" s="7"/>
      <c r="D256" s="6"/>
      <c r="E256" s="6"/>
      <c r="F256" s="7"/>
      <c r="G256" s="7"/>
      <c r="H256" s="6"/>
      <c r="I256" s="6"/>
      <c r="J256" s="7"/>
      <c r="K256" s="7"/>
      <c r="L256" s="6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ht="15.0" customHeight="1">
      <c r="A257" s="2"/>
      <c r="B257" s="6"/>
      <c r="C257" s="7"/>
      <c r="D257" s="6"/>
      <c r="E257" s="6"/>
      <c r="F257" s="7"/>
      <c r="G257" s="7"/>
      <c r="H257" s="6"/>
      <c r="I257" s="6"/>
      <c r="J257" s="7"/>
      <c r="K257" s="7"/>
      <c r="L257" s="6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ht="15.0" customHeight="1">
      <c r="A258" s="2"/>
      <c r="B258" s="6"/>
      <c r="C258" s="7"/>
      <c r="D258" s="6"/>
      <c r="E258" s="6"/>
      <c r="F258" s="7"/>
      <c r="G258" s="7"/>
      <c r="H258" s="6"/>
      <c r="I258" s="6"/>
      <c r="J258" s="7"/>
      <c r="K258" s="7"/>
      <c r="L258" s="6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ht="15.0" customHeight="1">
      <c r="A259" s="2"/>
      <c r="B259" s="6"/>
      <c r="C259" s="7"/>
      <c r="D259" s="6"/>
      <c r="E259" s="6"/>
      <c r="F259" s="7"/>
      <c r="G259" s="7"/>
      <c r="H259" s="6"/>
      <c r="I259" s="6"/>
      <c r="J259" s="7"/>
      <c r="K259" s="7"/>
      <c r="L259" s="6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ht="15.0" customHeight="1">
      <c r="A260" s="2"/>
      <c r="B260" s="6"/>
      <c r="C260" s="7"/>
      <c r="D260" s="6"/>
      <c r="E260" s="6"/>
      <c r="F260" s="7"/>
      <c r="G260" s="7"/>
      <c r="H260" s="6"/>
      <c r="I260" s="6"/>
      <c r="J260" s="7"/>
      <c r="K260" s="7"/>
      <c r="L260" s="6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ht="15.0" customHeight="1">
      <c r="A261" s="2"/>
      <c r="B261" s="6"/>
      <c r="C261" s="7"/>
      <c r="D261" s="6"/>
      <c r="E261" s="6"/>
      <c r="F261" s="7"/>
      <c r="G261" s="7"/>
      <c r="H261" s="6"/>
      <c r="I261" s="6"/>
      <c r="J261" s="7"/>
      <c r="K261" s="7"/>
      <c r="L261" s="6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ht="15.0" customHeight="1">
      <c r="A262" s="2"/>
      <c r="B262" s="6"/>
      <c r="C262" s="7"/>
      <c r="D262" s="6"/>
      <c r="E262" s="6"/>
      <c r="F262" s="7"/>
      <c r="G262" s="7"/>
      <c r="H262" s="6"/>
      <c r="I262" s="6"/>
      <c r="J262" s="7"/>
      <c r="K262" s="7"/>
      <c r="L262" s="6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ht="15.0" customHeight="1">
      <c r="A263" s="2"/>
      <c r="B263" s="6"/>
      <c r="C263" s="7"/>
      <c r="D263" s="6"/>
      <c r="E263" s="6"/>
      <c r="F263" s="7"/>
      <c r="G263" s="7"/>
      <c r="H263" s="6"/>
      <c r="I263" s="6"/>
      <c r="J263" s="7"/>
      <c r="K263" s="7"/>
      <c r="L263" s="6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ht="15.0" customHeight="1">
      <c r="A264" s="2"/>
      <c r="B264" s="6"/>
      <c r="C264" s="7"/>
      <c r="D264" s="6"/>
      <c r="E264" s="6"/>
      <c r="F264" s="7"/>
      <c r="G264" s="7"/>
      <c r="H264" s="6"/>
      <c r="I264" s="6"/>
      <c r="J264" s="7"/>
      <c r="K264" s="7"/>
      <c r="L264" s="6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ht="15.0" customHeight="1">
      <c r="A265" s="2"/>
      <c r="B265" s="6"/>
      <c r="C265" s="7"/>
      <c r="D265" s="6"/>
      <c r="E265" s="6"/>
      <c r="F265" s="7"/>
      <c r="G265" s="7"/>
      <c r="H265" s="6"/>
      <c r="I265" s="6"/>
      <c r="J265" s="7"/>
      <c r="K265" s="7"/>
      <c r="L265" s="6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ht="15.0" customHeight="1">
      <c r="A266" s="2"/>
      <c r="B266" s="6"/>
      <c r="C266" s="7"/>
      <c r="D266" s="6"/>
      <c r="E266" s="6"/>
      <c r="F266" s="7"/>
      <c r="G266" s="7"/>
      <c r="H266" s="6"/>
      <c r="I266" s="6"/>
      <c r="J266" s="7"/>
      <c r="K266" s="7"/>
      <c r="L266" s="6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ht="15.0" customHeight="1">
      <c r="A267" s="2"/>
      <c r="B267" s="6"/>
      <c r="C267" s="7"/>
      <c r="D267" s="6"/>
      <c r="E267" s="6"/>
      <c r="F267" s="7"/>
      <c r="G267" s="7"/>
      <c r="H267" s="6"/>
      <c r="I267" s="6"/>
      <c r="J267" s="7"/>
      <c r="K267" s="7"/>
      <c r="L267" s="6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ht="15.0" customHeight="1">
      <c r="A268" s="2"/>
      <c r="B268" s="6"/>
      <c r="C268" s="7"/>
      <c r="D268" s="6"/>
      <c r="E268" s="6"/>
      <c r="F268" s="7"/>
      <c r="G268" s="7"/>
      <c r="H268" s="6"/>
      <c r="I268" s="6"/>
      <c r="J268" s="7"/>
      <c r="K268" s="7"/>
      <c r="L268" s="6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ht="15.0" customHeight="1">
      <c r="A269" s="2"/>
      <c r="B269" s="6"/>
      <c r="C269" s="7"/>
      <c r="D269" s="6"/>
      <c r="E269" s="6"/>
      <c r="F269" s="7"/>
      <c r="G269" s="7"/>
      <c r="H269" s="6"/>
      <c r="I269" s="6"/>
      <c r="J269" s="7"/>
      <c r="K269" s="7"/>
      <c r="L269" s="6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ht="15.0" customHeight="1">
      <c r="A270" s="2"/>
      <c r="B270" s="6"/>
      <c r="C270" s="7"/>
      <c r="D270" s="6"/>
      <c r="E270" s="6"/>
      <c r="F270" s="7"/>
      <c r="G270" s="7"/>
      <c r="H270" s="6"/>
      <c r="I270" s="6"/>
      <c r="J270" s="7"/>
      <c r="K270" s="7"/>
      <c r="L270" s="6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ht="15.0" customHeight="1">
      <c r="A271" s="2"/>
      <c r="B271" s="6"/>
      <c r="C271" s="7"/>
      <c r="D271" s="6"/>
      <c r="E271" s="6"/>
      <c r="F271" s="7"/>
      <c r="G271" s="7"/>
      <c r="H271" s="6"/>
      <c r="I271" s="6"/>
      <c r="J271" s="7"/>
      <c r="K271" s="7"/>
      <c r="L271" s="6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ht="15.0" customHeight="1">
      <c r="A272" s="2"/>
      <c r="B272" s="6"/>
      <c r="C272" s="7"/>
      <c r="D272" s="6"/>
      <c r="E272" s="6"/>
      <c r="F272" s="7"/>
      <c r="G272" s="7"/>
      <c r="H272" s="6"/>
      <c r="I272" s="6"/>
      <c r="J272" s="7"/>
      <c r="K272" s="7"/>
      <c r="L272" s="6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ht="15.0" customHeight="1">
      <c r="A273" s="2"/>
      <c r="B273" s="6"/>
      <c r="C273" s="7"/>
      <c r="D273" s="6"/>
      <c r="E273" s="6"/>
      <c r="F273" s="7"/>
      <c r="G273" s="7"/>
      <c r="H273" s="6"/>
      <c r="I273" s="6"/>
      <c r="J273" s="7"/>
      <c r="K273" s="7"/>
      <c r="L273" s="6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ht="15.0" customHeight="1">
      <c r="A274" s="2"/>
      <c r="B274" s="6"/>
      <c r="C274" s="7"/>
      <c r="D274" s="6"/>
      <c r="E274" s="6"/>
      <c r="F274" s="7"/>
      <c r="G274" s="7"/>
      <c r="H274" s="6"/>
      <c r="I274" s="6"/>
      <c r="J274" s="7"/>
      <c r="K274" s="7"/>
      <c r="L274" s="6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ht="15.0" customHeight="1">
      <c r="A275" s="2"/>
      <c r="B275" s="6"/>
      <c r="C275" s="7"/>
      <c r="D275" s="6"/>
      <c r="E275" s="6"/>
      <c r="F275" s="7"/>
      <c r="G275" s="7"/>
      <c r="H275" s="6"/>
      <c r="I275" s="6"/>
      <c r="J275" s="7"/>
      <c r="K275" s="7"/>
      <c r="L275" s="6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ht="15.0" customHeight="1">
      <c r="A276" s="2"/>
      <c r="B276" s="6"/>
      <c r="C276" s="7"/>
      <c r="D276" s="6"/>
      <c r="E276" s="6"/>
      <c r="F276" s="7"/>
      <c r="G276" s="7"/>
      <c r="H276" s="6"/>
      <c r="I276" s="6"/>
      <c r="J276" s="7"/>
      <c r="K276" s="7"/>
      <c r="L276" s="6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ht="15.0" customHeight="1">
      <c r="A277" s="2"/>
      <c r="B277" s="6"/>
      <c r="C277" s="7"/>
      <c r="D277" s="6"/>
      <c r="E277" s="6"/>
      <c r="F277" s="7"/>
      <c r="G277" s="7"/>
      <c r="H277" s="6"/>
      <c r="I277" s="6"/>
      <c r="J277" s="7"/>
      <c r="K277" s="7"/>
      <c r="L277" s="6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ht="15.0" customHeight="1">
      <c r="A278" s="2"/>
      <c r="B278" s="6"/>
      <c r="C278" s="7"/>
      <c r="D278" s="6"/>
      <c r="E278" s="6"/>
      <c r="F278" s="7"/>
      <c r="G278" s="7"/>
      <c r="H278" s="6"/>
      <c r="I278" s="6"/>
      <c r="J278" s="7"/>
      <c r="K278" s="7"/>
      <c r="L278" s="6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ht="15.0" customHeight="1">
      <c r="A279" s="2"/>
      <c r="B279" s="6"/>
      <c r="C279" s="7"/>
      <c r="D279" s="6"/>
      <c r="E279" s="6"/>
      <c r="F279" s="7"/>
      <c r="G279" s="7"/>
      <c r="H279" s="6"/>
      <c r="I279" s="6"/>
      <c r="J279" s="7"/>
      <c r="K279" s="7"/>
      <c r="L279" s="6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ht="15.0" customHeight="1">
      <c r="A280" s="2"/>
      <c r="B280" s="6"/>
      <c r="C280" s="7"/>
      <c r="D280" s="6"/>
      <c r="E280" s="6"/>
      <c r="F280" s="7"/>
      <c r="G280" s="7"/>
      <c r="H280" s="6"/>
      <c r="I280" s="6"/>
      <c r="J280" s="7"/>
      <c r="K280" s="7"/>
      <c r="L280" s="6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ht="15.0" customHeight="1">
      <c r="A281" s="2"/>
      <c r="B281" s="6"/>
      <c r="C281" s="7"/>
      <c r="D281" s="6"/>
      <c r="E281" s="6"/>
      <c r="F281" s="7"/>
      <c r="G281" s="7"/>
      <c r="H281" s="6"/>
      <c r="I281" s="6"/>
      <c r="J281" s="7"/>
      <c r="K281" s="7"/>
      <c r="L281" s="6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ht="15.0" customHeight="1">
      <c r="A282" s="2"/>
      <c r="B282" s="6"/>
      <c r="C282" s="7"/>
      <c r="D282" s="6"/>
      <c r="E282" s="6"/>
      <c r="F282" s="7"/>
      <c r="G282" s="7"/>
      <c r="H282" s="6"/>
      <c r="I282" s="6"/>
      <c r="J282" s="7"/>
      <c r="K282" s="7"/>
      <c r="L282" s="6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ht="15.0" customHeight="1">
      <c r="A283" s="2"/>
      <c r="B283" s="6"/>
      <c r="C283" s="7"/>
      <c r="D283" s="6"/>
      <c r="E283" s="6"/>
      <c r="F283" s="7"/>
      <c r="G283" s="7"/>
      <c r="H283" s="6"/>
      <c r="I283" s="6"/>
      <c r="J283" s="7"/>
      <c r="K283" s="7"/>
      <c r="L283" s="6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ht="15.0" customHeight="1">
      <c r="A284" s="2"/>
      <c r="B284" s="6"/>
      <c r="C284" s="7"/>
      <c r="D284" s="6"/>
      <c r="E284" s="6"/>
      <c r="F284" s="7"/>
      <c r="G284" s="7"/>
      <c r="H284" s="6"/>
      <c r="I284" s="6"/>
      <c r="J284" s="7"/>
      <c r="K284" s="7"/>
      <c r="L284" s="6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ht="15.0" customHeight="1">
      <c r="A285" s="2"/>
      <c r="B285" s="6"/>
      <c r="C285" s="7"/>
      <c r="D285" s="6"/>
      <c r="E285" s="6"/>
      <c r="F285" s="7"/>
      <c r="G285" s="7"/>
      <c r="H285" s="6"/>
      <c r="I285" s="6"/>
      <c r="J285" s="7"/>
      <c r="K285" s="7"/>
      <c r="L285" s="6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ht="15.0" customHeight="1">
      <c r="A286" s="2"/>
      <c r="B286" s="6"/>
      <c r="C286" s="7"/>
      <c r="D286" s="6"/>
      <c r="E286" s="6"/>
      <c r="F286" s="7"/>
      <c r="G286" s="7"/>
      <c r="H286" s="6"/>
      <c r="I286" s="6"/>
      <c r="J286" s="7"/>
      <c r="K286" s="7"/>
      <c r="L286" s="6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ht="15.0" customHeight="1">
      <c r="A287" s="2"/>
      <c r="B287" s="6"/>
      <c r="C287" s="7"/>
      <c r="D287" s="6"/>
      <c r="E287" s="6"/>
      <c r="F287" s="7"/>
      <c r="G287" s="7"/>
      <c r="H287" s="6"/>
      <c r="I287" s="6"/>
      <c r="J287" s="7"/>
      <c r="K287" s="7"/>
      <c r="L287" s="6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ht="15.0" customHeight="1">
      <c r="A288" s="2"/>
      <c r="B288" s="6"/>
      <c r="C288" s="7"/>
      <c r="D288" s="6"/>
      <c r="E288" s="6"/>
      <c r="F288" s="7"/>
      <c r="G288" s="7"/>
      <c r="H288" s="6"/>
      <c r="I288" s="6"/>
      <c r="J288" s="7"/>
      <c r="K288" s="7"/>
      <c r="L288" s="6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ht="15.0" customHeight="1">
      <c r="A289" s="2"/>
      <c r="B289" s="6"/>
      <c r="C289" s="7"/>
      <c r="D289" s="6"/>
      <c r="E289" s="6"/>
      <c r="F289" s="7"/>
      <c r="G289" s="7"/>
      <c r="H289" s="6"/>
      <c r="I289" s="6"/>
      <c r="J289" s="7"/>
      <c r="K289" s="7"/>
      <c r="L289" s="6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ht="15.0" customHeight="1">
      <c r="A290" s="2"/>
      <c r="B290" s="6"/>
      <c r="C290" s="7"/>
      <c r="D290" s="6"/>
      <c r="E290" s="6"/>
      <c r="F290" s="7"/>
      <c r="G290" s="7"/>
      <c r="H290" s="6"/>
      <c r="I290" s="6"/>
      <c r="J290" s="7"/>
      <c r="K290" s="7"/>
      <c r="L290" s="6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ht="15.0" customHeight="1">
      <c r="A291" s="2"/>
      <c r="B291" s="6"/>
      <c r="C291" s="7"/>
      <c r="D291" s="6"/>
      <c r="E291" s="6"/>
      <c r="F291" s="7"/>
      <c r="G291" s="7"/>
      <c r="H291" s="6"/>
      <c r="I291" s="6"/>
      <c r="J291" s="7"/>
      <c r="K291" s="7"/>
      <c r="L291" s="6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ht="15.0" customHeight="1">
      <c r="A292" s="2"/>
      <c r="B292" s="6"/>
      <c r="C292" s="7"/>
      <c r="D292" s="6"/>
      <c r="E292" s="6"/>
      <c r="F292" s="7"/>
      <c r="G292" s="7"/>
      <c r="H292" s="6"/>
      <c r="I292" s="6"/>
      <c r="J292" s="7"/>
      <c r="K292" s="7"/>
      <c r="L292" s="6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ht="15.0" customHeight="1">
      <c r="A293" s="2"/>
      <c r="B293" s="6"/>
      <c r="C293" s="7"/>
      <c r="D293" s="6"/>
      <c r="E293" s="6"/>
      <c r="F293" s="7"/>
      <c r="G293" s="7"/>
      <c r="H293" s="6"/>
      <c r="I293" s="6"/>
      <c r="J293" s="7"/>
      <c r="K293" s="7"/>
      <c r="L293" s="6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ht="15.0" customHeight="1">
      <c r="A294" s="2"/>
      <c r="B294" s="6"/>
      <c r="C294" s="7"/>
      <c r="D294" s="6"/>
      <c r="E294" s="6"/>
      <c r="F294" s="7"/>
      <c r="G294" s="7"/>
      <c r="H294" s="6"/>
      <c r="I294" s="6"/>
      <c r="J294" s="7"/>
      <c r="K294" s="7"/>
      <c r="L294" s="6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ht="15.0" customHeight="1">
      <c r="A295" s="2"/>
      <c r="B295" s="6"/>
      <c r="C295" s="7"/>
      <c r="D295" s="6"/>
      <c r="E295" s="6"/>
      <c r="F295" s="7"/>
      <c r="G295" s="7"/>
      <c r="H295" s="6"/>
      <c r="I295" s="6"/>
      <c r="J295" s="7"/>
      <c r="K295" s="7"/>
      <c r="L295" s="6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ht="15.0" customHeight="1">
      <c r="A296" s="2"/>
      <c r="B296" s="6"/>
      <c r="C296" s="7"/>
      <c r="D296" s="6"/>
      <c r="E296" s="6"/>
      <c r="F296" s="7"/>
      <c r="G296" s="7"/>
      <c r="H296" s="6"/>
      <c r="I296" s="6"/>
      <c r="J296" s="7"/>
      <c r="K296" s="7"/>
      <c r="L296" s="6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ht="15.0" customHeight="1">
      <c r="A297" s="2"/>
      <c r="B297" s="6"/>
      <c r="C297" s="7"/>
      <c r="D297" s="6"/>
      <c r="E297" s="6"/>
      <c r="F297" s="7"/>
      <c r="G297" s="7"/>
      <c r="H297" s="6"/>
      <c r="I297" s="6"/>
      <c r="J297" s="7"/>
      <c r="K297" s="7"/>
      <c r="L297" s="6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ht="15.0" customHeight="1">
      <c r="A298" s="2"/>
      <c r="B298" s="6"/>
      <c r="C298" s="7"/>
      <c r="D298" s="6"/>
      <c r="E298" s="6"/>
      <c r="F298" s="7"/>
      <c r="G298" s="7"/>
      <c r="H298" s="6"/>
      <c r="I298" s="6"/>
      <c r="J298" s="7"/>
      <c r="K298" s="7"/>
      <c r="L298" s="6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ht="15.0" customHeight="1">
      <c r="A299" s="2"/>
      <c r="B299" s="6"/>
      <c r="C299" s="7"/>
      <c r="D299" s="6"/>
      <c r="E299" s="6"/>
      <c r="F299" s="7"/>
      <c r="G299" s="7"/>
      <c r="H299" s="6"/>
      <c r="I299" s="6"/>
      <c r="J299" s="7"/>
      <c r="K299" s="7"/>
      <c r="L299" s="6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ht="15.0" customHeight="1">
      <c r="A300" s="2"/>
      <c r="B300" s="6"/>
      <c r="C300" s="7"/>
      <c r="D300" s="6"/>
      <c r="E300" s="6"/>
      <c r="F300" s="7"/>
      <c r="G300" s="7"/>
      <c r="H300" s="6"/>
      <c r="I300" s="6"/>
      <c r="J300" s="7"/>
      <c r="K300" s="7"/>
      <c r="L300" s="6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ht="15.0" customHeight="1">
      <c r="A301" s="2"/>
      <c r="B301" s="6"/>
      <c r="C301" s="7"/>
      <c r="D301" s="6"/>
      <c r="E301" s="6"/>
      <c r="F301" s="7"/>
      <c r="G301" s="7"/>
      <c r="H301" s="6"/>
      <c r="I301" s="6"/>
      <c r="J301" s="7"/>
      <c r="K301" s="7"/>
      <c r="L301" s="6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ht="15.0" customHeight="1">
      <c r="A302" s="2"/>
      <c r="B302" s="6"/>
      <c r="C302" s="7"/>
      <c r="D302" s="6"/>
      <c r="E302" s="6"/>
      <c r="F302" s="7"/>
      <c r="G302" s="7"/>
      <c r="H302" s="6"/>
      <c r="I302" s="6"/>
      <c r="J302" s="7"/>
      <c r="K302" s="7"/>
      <c r="L302" s="6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ht="15.0" customHeight="1">
      <c r="A303" s="2"/>
      <c r="B303" s="6"/>
      <c r="C303" s="7"/>
      <c r="D303" s="6"/>
      <c r="E303" s="6"/>
      <c r="F303" s="7"/>
      <c r="G303" s="7"/>
      <c r="H303" s="6"/>
      <c r="I303" s="6"/>
      <c r="J303" s="7"/>
      <c r="K303" s="7"/>
      <c r="L303" s="6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ht="15.0" customHeight="1">
      <c r="A304" s="2"/>
      <c r="B304" s="6"/>
      <c r="C304" s="7"/>
      <c r="D304" s="6"/>
      <c r="E304" s="6"/>
      <c r="F304" s="7"/>
      <c r="G304" s="7"/>
      <c r="H304" s="6"/>
      <c r="I304" s="6"/>
      <c r="J304" s="7"/>
      <c r="K304" s="7"/>
      <c r="L304" s="6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ht="15.0" customHeight="1">
      <c r="A305" s="2"/>
      <c r="B305" s="6"/>
      <c r="C305" s="7"/>
      <c r="D305" s="6"/>
      <c r="E305" s="6"/>
      <c r="F305" s="7"/>
      <c r="G305" s="7"/>
      <c r="H305" s="6"/>
      <c r="I305" s="6"/>
      <c r="J305" s="7"/>
      <c r="K305" s="7"/>
      <c r="L305" s="6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ht="15.0" customHeight="1">
      <c r="A306" s="2"/>
      <c r="B306" s="6"/>
      <c r="C306" s="7"/>
      <c r="D306" s="6"/>
      <c r="E306" s="6"/>
      <c r="F306" s="7"/>
      <c r="G306" s="7"/>
      <c r="H306" s="6"/>
      <c r="I306" s="6"/>
      <c r="J306" s="7"/>
      <c r="K306" s="7"/>
      <c r="L306" s="6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ht="15.0" customHeight="1">
      <c r="A307" s="2"/>
      <c r="B307" s="6"/>
      <c r="C307" s="7"/>
      <c r="D307" s="6"/>
      <c r="E307" s="6"/>
      <c r="F307" s="7"/>
      <c r="G307" s="7"/>
      <c r="H307" s="6"/>
      <c r="I307" s="6"/>
      <c r="J307" s="7"/>
      <c r="K307" s="7"/>
      <c r="L307" s="6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ht="15.0" customHeight="1">
      <c r="A308" s="2"/>
      <c r="B308" s="6"/>
      <c r="C308" s="7"/>
      <c r="D308" s="6"/>
      <c r="E308" s="6"/>
      <c r="F308" s="7"/>
      <c r="G308" s="7"/>
      <c r="H308" s="6"/>
      <c r="I308" s="6"/>
      <c r="J308" s="7"/>
      <c r="K308" s="7"/>
      <c r="L308" s="6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ht="15.0" customHeight="1">
      <c r="A309" s="2"/>
      <c r="B309" s="6"/>
      <c r="C309" s="7"/>
      <c r="D309" s="6"/>
      <c r="E309" s="6"/>
      <c r="F309" s="7"/>
      <c r="G309" s="7"/>
      <c r="H309" s="6"/>
      <c r="I309" s="6"/>
      <c r="J309" s="7"/>
      <c r="K309" s="7"/>
      <c r="L309" s="6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ht="15.0" customHeight="1">
      <c r="A310" s="2"/>
      <c r="B310" s="6"/>
      <c r="C310" s="7"/>
      <c r="D310" s="6"/>
      <c r="E310" s="6"/>
      <c r="F310" s="7"/>
      <c r="G310" s="7"/>
      <c r="H310" s="6"/>
      <c r="I310" s="6"/>
      <c r="J310" s="7"/>
      <c r="K310" s="7"/>
      <c r="L310" s="6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ht="15.0" customHeight="1">
      <c r="A311" s="2"/>
      <c r="B311" s="6"/>
      <c r="C311" s="7"/>
      <c r="D311" s="6"/>
      <c r="E311" s="6"/>
      <c r="F311" s="7"/>
      <c r="G311" s="7"/>
      <c r="H311" s="6"/>
      <c r="I311" s="6"/>
      <c r="J311" s="7"/>
      <c r="K311" s="7"/>
      <c r="L311" s="6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ht="15.0" customHeight="1">
      <c r="A312" s="2"/>
      <c r="B312" s="6"/>
      <c r="C312" s="7"/>
      <c r="D312" s="6"/>
      <c r="E312" s="6"/>
      <c r="F312" s="7"/>
      <c r="G312" s="7"/>
      <c r="H312" s="6"/>
      <c r="I312" s="6"/>
      <c r="J312" s="7"/>
      <c r="K312" s="7"/>
      <c r="L312" s="6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ht="15.0" customHeight="1">
      <c r="A313" s="2"/>
      <c r="B313" s="6"/>
      <c r="C313" s="7"/>
      <c r="D313" s="6"/>
      <c r="E313" s="6"/>
      <c r="F313" s="7"/>
      <c r="G313" s="7"/>
      <c r="H313" s="6"/>
      <c r="I313" s="6"/>
      <c r="J313" s="7"/>
      <c r="K313" s="7"/>
      <c r="L313" s="6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ht="15.0" customHeight="1">
      <c r="A314" s="2"/>
      <c r="B314" s="6"/>
      <c r="C314" s="7"/>
      <c r="D314" s="6"/>
      <c r="E314" s="6"/>
      <c r="F314" s="7"/>
      <c r="G314" s="7"/>
      <c r="H314" s="6"/>
      <c r="I314" s="6"/>
      <c r="J314" s="7"/>
      <c r="K314" s="7"/>
      <c r="L314" s="6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ht="15.0" customHeight="1">
      <c r="A315" s="2"/>
      <c r="B315" s="6"/>
      <c r="C315" s="7"/>
      <c r="D315" s="6"/>
      <c r="E315" s="6"/>
      <c r="F315" s="7"/>
      <c r="G315" s="7"/>
      <c r="H315" s="6"/>
      <c r="I315" s="6"/>
      <c r="J315" s="7"/>
      <c r="K315" s="7"/>
      <c r="L315" s="6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ht="15.0" customHeight="1">
      <c r="A316" s="2"/>
      <c r="B316" s="6"/>
      <c r="C316" s="7"/>
      <c r="D316" s="6"/>
      <c r="E316" s="6"/>
      <c r="F316" s="7"/>
      <c r="G316" s="7"/>
      <c r="H316" s="6"/>
      <c r="I316" s="6"/>
      <c r="J316" s="7"/>
      <c r="K316" s="7"/>
      <c r="L316" s="6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ht="15.0" customHeight="1">
      <c r="A317" s="2"/>
      <c r="B317" s="6"/>
      <c r="C317" s="7"/>
      <c r="D317" s="6"/>
      <c r="E317" s="6"/>
      <c r="F317" s="7"/>
      <c r="G317" s="7"/>
      <c r="H317" s="6"/>
      <c r="I317" s="6"/>
      <c r="J317" s="7"/>
      <c r="K317" s="7"/>
      <c r="L317" s="6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ht="15.0" customHeight="1">
      <c r="A318" s="2"/>
      <c r="B318" s="6"/>
      <c r="C318" s="7"/>
      <c r="D318" s="6"/>
      <c r="E318" s="6"/>
      <c r="F318" s="7"/>
      <c r="G318" s="7"/>
      <c r="H318" s="6"/>
      <c r="I318" s="6"/>
      <c r="J318" s="7"/>
      <c r="K318" s="7"/>
      <c r="L318" s="6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ht="15.0" customHeight="1">
      <c r="A319" s="2"/>
      <c r="B319" s="6"/>
      <c r="C319" s="7"/>
      <c r="D319" s="6"/>
      <c r="E319" s="6"/>
      <c r="F319" s="7"/>
      <c r="G319" s="7"/>
      <c r="H319" s="6"/>
      <c r="I319" s="6"/>
      <c r="J319" s="7"/>
      <c r="K319" s="7"/>
      <c r="L319" s="6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ht="15.0" customHeight="1">
      <c r="A320" s="2"/>
      <c r="B320" s="6"/>
      <c r="C320" s="7"/>
      <c r="D320" s="6"/>
      <c r="E320" s="6"/>
      <c r="F320" s="7"/>
      <c r="G320" s="7"/>
      <c r="H320" s="6"/>
      <c r="I320" s="6"/>
      <c r="J320" s="7"/>
      <c r="K320" s="7"/>
      <c r="L320" s="6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ht="15.0" customHeight="1">
      <c r="A321" s="2"/>
      <c r="B321" s="6"/>
      <c r="C321" s="7"/>
      <c r="D321" s="6"/>
      <c r="E321" s="6"/>
      <c r="F321" s="7"/>
      <c r="G321" s="7"/>
      <c r="H321" s="6"/>
      <c r="I321" s="6"/>
      <c r="J321" s="7"/>
      <c r="K321" s="7"/>
      <c r="L321" s="6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ht="15.0" customHeight="1">
      <c r="A322" s="2"/>
      <c r="B322" s="6"/>
      <c r="C322" s="7"/>
      <c r="D322" s="6"/>
      <c r="E322" s="6"/>
      <c r="F322" s="7"/>
      <c r="G322" s="7"/>
      <c r="H322" s="6"/>
      <c r="I322" s="6"/>
      <c r="J322" s="7"/>
      <c r="K322" s="7"/>
      <c r="L322" s="6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ht="15.0" customHeight="1">
      <c r="A323" s="2"/>
      <c r="B323" s="6"/>
      <c r="C323" s="7"/>
      <c r="D323" s="6"/>
      <c r="E323" s="6"/>
      <c r="F323" s="7"/>
      <c r="G323" s="7"/>
      <c r="H323" s="6"/>
      <c r="I323" s="6"/>
      <c r="J323" s="7"/>
      <c r="K323" s="7"/>
      <c r="L323" s="6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ht="15.0" customHeight="1">
      <c r="A324" s="2"/>
      <c r="B324" s="6"/>
      <c r="C324" s="7"/>
      <c r="D324" s="6"/>
      <c r="E324" s="6"/>
      <c r="F324" s="7"/>
      <c r="G324" s="7"/>
      <c r="H324" s="6"/>
      <c r="I324" s="6"/>
      <c r="J324" s="7"/>
      <c r="K324" s="7"/>
      <c r="L324" s="6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ht="15.0" customHeight="1">
      <c r="A325" s="2"/>
      <c r="B325" s="6"/>
      <c r="C325" s="7"/>
      <c r="D325" s="6"/>
      <c r="E325" s="6"/>
      <c r="F325" s="7"/>
      <c r="G325" s="7"/>
      <c r="H325" s="6"/>
      <c r="I325" s="6"/>
      <c r="J325" s="7"/>
      <c r="K325" s="7"/>
      <c r="L325" s="6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ht="15.0" customHeight="1">
      <c r="A326" s="2"/>
      <c r="B326" s="6"/>
      <c r="C326" s="7"/>
      <c r="D326" s="6"/>
      <c r="E326" s="6"/>
      <c r="F326" s="7"/>
      <c r="G326" s="7"/>
      <c r="H326" s="6"/>
      <c r="I326" s="6"/>
      <c r="J326" s="7"/>
      <c r="K326" s="7"/>
      <c r="L326" s="6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ht="15.0" customHeight="1">
      <c r="A327" s="2"/>
      <c r="B327" s="6"/>
      <c r="C327" s="7"/>
      <c r="D327" s="6"/>
      <c r="E327" s="6"/>
      <c r="F327" s="7"/>
      <c r="G327" s="7"/>
      <c r="H327" s="6"/>
      <c r="I327" s="6"/>
      <c r="J327" s="7"/>
      <c r="K327" s="7"/>
      <c r="L327" s="6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ht="15.0" customHeight="1">
      <c r="A328" s="2"/>
      <c r="B328" s="6"/>
      <c r="C328" s="7"/>
      <c r="D328" s="6"/>
      <c r="E328" s="6"/>
      <c r="F328" s="7"/>
      <c r="G328" s="7"/>
      <c r="H328" s="6"/>
      <c r="I328" s="6"/>
      <c r="J328" s="7"/>
      <c r="K328" s="7"/>
      <c r="L328" s="6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ht="15.0" customHeight="1">
      <c r="A329" s="2"/>
      <c r="B329" s="6"/>
      <c r="C329" s="7"/>
      <c r="D329" s="6"/>
      <c r="E329" s="6"/>
      <c r="F329" s="7"/>
      <c r="G329" s="7"/>
      <c r="H329" s="6"/>
      <c r="I329" s="6"/>
      <c r="J329" s="7"/>
      <c r="K329" s="7"/>
      <c r="L329" s="6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ht="15.0" customHeight="1">
      <c r="A330" s="2"/>
      <c r="B330" s="6"/>
      <c r="C330" s="7"/>
      <c r="D330" s="6"/>
      <c r="E330" s="6"/>
      <c r="F330" s="7"/>
      <c r="G330" s="7"/>
      <c r="H330" s="6"/>
      <c r="I330" s="6"/>
      <c r="J330" s="7"/>
      <c r="K330" s="7"/>
      <c r="L330" s="6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ht="15.0" customHeight="1">
      <c r="A331" s="2"/>
      <c r="B331" s="6"/>
      <c r="C331" s="7"/>
      <c r="D331" s="6"/>
      <c r="E331" s="6"/>
      <c r="F331" s="7"/>
      <c r="G331" s="7"/>
      <c r="H331" s="6"/>
      <c r="I331" s="6"/>
      <c r="J331" s="7"/>
      <c r="K331" s="7"/>
      <c r="L331" s="6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ht="15.0" customHeight="1">
      <c r="A332" s="2"/>
      <c r="B332" s="6"/>
      <c r="C332" s="7"/>
      <c r="D332" s="6"/>
      <c r="E332" s="6"/>
      <c r="F332" s="7"/>
      <c r="G332" s="7"/>
      <c r="H332" s="6"/>
      <c r="I332" s="6"/>
      <c r="J332" s="7"/>
      <c r="K332" s="7"/>
      <c r="L332" s="6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ht="15.0" customHeight="1">
      <c r="A333" s="2"/>
      <c r="B333" s="6"/>
      <c r="C333" s="7"/>
      <c r="D333" s="6"/>
      <c r="E333" s="6"/>
      <c r="F333" s="7"/>
      <c r="G333" s="7"/>
      <c r="H333" s="6"/>
      <c r="I333" s="6"/>
      <c r="J333" s="7"/>
      <c r="K333" s="7"/>
      <c r="L333" s="6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ht="15.0" customHeight="1">
      <c r="A334" s="2"/>
      <c r="B334" s="6"/>
      <c r="C334" s="7"/>
      <c r="D334" s="6"/>
      <c r="E334" s="6"/>
      <c r="F334" s="7"/>
      <c r="G334" s="7"/>
      <c r="H334" s="6"/>
      <c r="I334" s="6"/>
      <c r="J334" s="7"/>
      <c r="K334" s="7"/>
      <c r="L334" s="6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ht="15.0" customHeight="1">
      <c r="A335" s="2"/>
      <c r="B335" s="6"/>
      <c r="C335" s="7"/>
      <c r="D335" s="6"/>
      <c r="E335" s="6"/>
      <c r="F335" s="7"/>
      <c r="G335" s="7"/>
      <c r="H335" s="6"/>
      <c r="I335" s="6"/>
      <c r="J335" s="7"/>
      <c r="K335" s="7"/>
      <c r="L335" s="6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ht="15.0" customHeight="1">
      <c r="A336" s="2"/>
      <c r="B336" s="6"/>
      <c r="C336" s="7"/>
      <c r="D336" s="6"/>
      <c r="E336" s="6"/>
      <c r="F336" s="7"/>
      <c r="G336" s="7"/>
      <c r="H336" s="6"/>
      <c r="I336" s="6"/>
      <c r="J336" s="7"/>
      <c r="K336" s="7"/>
      <c r="L336" s="6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ht="15.0" customHeight="1">
      <c r="A337" s="2"/>
      <c r="B337" s="6"/>
      <c r="C337" s="7"/>
      <c r="D337" s="6"/>
      <c r="E337" s="6"/>
      <c r="F337" s="7"/>
      <c r="G337" s="7"/>
      <c r="H337" s="6"/>
      <c r="I337" s="6"/>
      <c r="J337" s="7"/>
      <c r="K337" s="7"/>
      <c r="L337" s="6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ht="15.0" customHeight="1">
      <c r="A338" s="2"/>
      <c r="B338" s="6"/>
      <c r="C338" s="7"/>
      <c r="D338" s="6"/>
      <c r="E338" s="6"/>
      <c r="F338" s="7"/>
      <c r="G338" s="7"/>
      <c r="H338" s="6"/>
      <c r="I338" s="6"/>
      <c r="J338" s="7"/>
      <c r="K338" s="7"/>
      <c r="L338" s="6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ht="15.0" customHeight="1">
      <c r="A339" s="2"/>
      <c r="B339" s="6"/>
      <c r="C339" s="7"/>
      <c r="D339" s="6"/>
      <c r="E339" s="6"/>
      <c r="F339" s="7"/>
      <c r="G339" s="7"/>
      <c r="H339" s="6"/>
      <c r="I339" s="6"/>
      <c r="J339" s="7"/>
      <c r="K339" s="7"/>
      <c r="L339" s="6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ht="15.0" customHeight="1">
      <c r="A340" s="2"/>
      <c r="B340" s="6"/>
      <c r="C340" s="7"/>
      <c r="D340" s="6"/>
      <c r="E340" s="6"/>
      <c r="F340" s="7"/>
      <c r="G340" s="7"/>
      <c r="H340" s="6"/>
      <c r="I340" s="6"/>
      <c r="J340" s="7"/>
      <c r="K340" s="7"/>
      <c r="L340" s="6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ht="15.0" customHeight="1">
      <c r="A341" s="2"/>
      <c r="B341" s="6"/>
      <c r="C341" s="7"/>
      <c r="D341" s="6"/>
      <c r="E341" s="6"/>
      <c r="F341" s="7"/>
      <c r="G341" s="7"/>
      <c r="H341" s="6"/>
      <c r="I341" s="6"/>
      <c r="J341" s="7"/>
      <c r="K341" s="7"/>
      <c r="L341" s="6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ht="15.0" customHeight="1">
      <c r="A342" s="2"/>
      <c r="B342" s="6"/>
      <c r="C342" s="7"/>
      <c r="D342" s="6"/>
      <c r="E342" s="6"/>
      <c r="F342" s="7"/>
      <c r="G342" s="7"/>
      <c r="H342" s="6"/>
      <c r="I342" s="6"/>
      <c r="J342" s="7"/>
      <c r="K342" s="7"/>
      <c r="L342" s="6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ht="15.0" customHeight="1">
      <c r="A343" s="2"/>
      <c r="B343" s="6"/>
      <c r="C343" s="7"/>
      <c r="D343" s="6"/>
      <c r="E343" s="6"/>
      <c r="F343" s="7"/>
      <c r="G343" s="7"/>
      <c r="H343" s="6"/>
      <c r="I343" s="6"/>
      <c r="J343" s="7"/>
      <c r="K343" s="7"/>
      <c r="L343" s="6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ht="15.0" customHeight="1">
      <c r="A344" s="2"/>
      <c r="B344" s="6"/>
      <c r="C344" s="7"/>
      <c r="D344" s="6"/>
      <c r="E344" s="6"/>
      <c r="F344" s="7"/>
      <c r="G344" s="7"/>
      <c r="H344" s="6"/>
      <c r="I344" s="6"/>
      <c r="J344" s="7"/>
      <c r="K344" s="7"/>
      <c r="L344" s="6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ht="15.0" customHeight="1">
      <c r="A345" s="2"/>
      <c r="B345" s="6"/>
      <c r="C345" s="7"/>
      <c r="D345" s="6"/>
      <c r="E345" s="6"/>
      <c r="F345" s="7"/>
      <c r="G345" s="7"/>
      <c r="H345" s="6"/>
      <c r="I345" s="6"/>
      <c r="J345" s="7"/>
      <c r="K345" s="7"/>
      <c r="L345" s="6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ht="15.0" customHeight="1">
      <c r="A346" s="2"/>
      <c r="B346" s="6"/>
      <c r="C346" s="7"/>
      <c r="D346" s="6"/>
      <c r="E346" s="6"/>
      <c r="F346" s="7"/>
      <c r="G346" s="7"/>
      <c r="H346" s="6"/>
      <c r="I346" s="6"/>
      <c r="J346" s="7"/>
      <c r="K346" s="7"/>
      <c r="L346" s="6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ht="15.0" customHeight="1">
      <c r="A347" s="2"/>
      <c r="B347" s="6"/>
      <c r="C347" s="7"/>
      <c r="D347" s="6"/>
      <c r="E347" s="6"/>
      <c r="F347" s="7"/>
      <c r="G347" s="7"/>
      <c r="H347" s="6"/>
      <c r="I347" s="6"/>
      <c r="J347" s="7"/>
      <c r="K347" s="7"/>
      <c r="L347" s="6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ht="15.0" customHeight="1">
      <c r="A348" s="2"/>
      <c r="B348" s="6"/>
      <c r="C348" s="7"/>
      <c r="D348" s="6"/>
      <c r="E348" s="6"/>
      <c r="F348" s="7"/>
      <c r="G348" s="7"/>
      <c r="H348" s="6"/>
      <c r="I348" s="6"/>
      <c r="J348" s="7"/>
      <c r="K348" s="7"/>
      <c r="L348" s="6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ht="15.0" customHeight="1">
      <c r="A349" s="2"/>
      <c r="B349" s="6"/>
      <c r="C349" s="7"/>
      <c r="D349" s="6"/>
      <c r="E349" s="6"/>
      <c r="F349" s="7"/>
      <c r="G349" s="7"/>
      <c r="H349" s="6"/>
      <c r="I349" s="6"/>
      <c r="J349" s="7"/>
      <c r="K349" s="7"/>
      <c r="L349" s="6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ht="15.0" customHeight="1">
      <c r="A350" s="2"/>
      <c r="B350" s="6"/>
      <c r="C350" s="7"/>
      <c r="D350" s="6"/>
      <c r="E350" s="6"/>
      <c r="F350" s="7"/>
      <c r="G350" s="7"/>
      <c r="H350" s="6"/>
      <c r="I350" s="6"/>
      <c r="J350" s="7"/>
      <c r="K350" s="7"/>
      <c r="L350" s="6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ht="15.0" customHeight="1">
      <c r="A351" s="2"/>
      <c r="B351" s="6"/>
      <c r="C351" s="7"/>
      <c r="D351" s="6"/>
      <c r="E351" s="6"/>
      <c r="F351" s="7"/>
      <c r="G351" s="7"/>
      <c r="H351" s="6"/>
      <c r="I351" s="6"/>
      <c r="J351" s="7"/>
      <c r="K351" s="7"/>
      <c r="L351" s="6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ht="15.0" customHeight="1">
      <c r="A352" s="2"/>
      <c r="B352" s="6"/>
      <c r="C352" s="7"/>
      <c r="D352" s="6"/>
      <c r="E352" s="6"/>
      <c r="F352" s="7"/>
      <c r="G352" s="7"/>
      <c r="H352" s="6"/>
      <c r="I352" s="6"/>
      <c r="J352" s="7"/>
      <c r="K352" s="7"/>
      <c r="L352" s="6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ht="15.0" customHeight="1">
      <c r="A353" s="2"/>
      <c r="B353" s="6"/>
      <c r="C353" s="7"/>
      <c r="D353" s="6"/>
      <c r="E353" s="6"/>
      <c r="F353" s="7"/>
      <c r="G353" s="7"/>
      <c r="H353" s="6"/>
      <c r="I353" s="6"/>
      <c r="J353" s="7"/>
      <c r="K353" s="7"/>
      <c r="L353" s="6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ht="15.0" customHeight="1">
      <c r="A354" s="2"/>
      <c r="B354" s="6"/>
      <c r="C354" s="7"/>
      <c r="D354" s="6"/>
      <c r="E354" s="6"/>
      <c r="F354" s="7"/>
      <c r="G354" s="7"/>
      <c r="H354" s="6"/>
      <c r="I354" s="6"/>
      <c r="J354" s="7"/>
      <c r="K354" s="7"/>
      <c r="L354" s="6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ht="15.0" customHeight="1">
      <c r="A355" s="2"/>
      <c r="B355" s="6"/>
      <c r="C355" s="7"/>
      <c r="D355" s="6"/>
      <c r="E355" s="6"/>
      <c r="F355" s="7"/>
      <c r="G355" s="7"/>
      <c r="H355" s="6"/>
      <c r="I355" s="6"/>
      <c r="J355" s="7"/>
      <c r="K355" s="7"/>
      <c r="L355" s="6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ht="15.0" customHeight="1">
      <c r="A356" s="2"/>
      <c r="B356" s="6"/>
      <c r="C356" s="7"/>
      <c r="D356" s="6"/>
      <c r="E356" s="6"/>
      <c r="F356" s="7"/>
      <c r="G356" s="7"/>
      <c r="H356" s="6"/>
      <c r="I356" s="6"/>
      <c r="J356" s="7"/>
      <c r="K356" s="7"/>
      <c r="L356" s="6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ht="15.0" customHeight="1">
      <c r="A357" s="2"/>
      <c r="B357" s="6"/>
      <c r="C357" s="7"/>
      <c r="D357" s="6"/>
      <c r="E357" s="6"/>
      <c r="F357" s="7"/>
      <c r="G357" s="7"/>
      <c r="H357" s="6"/>
      <c r="I357" s="6"/>
      <c r="J357" s="7"/>
      <c r="K357" s="7"/>
      <c r="L357" s="6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ht="15.0" customHeight="1">
      <c r="A358" s="2"/>
      <c r="B358" s="6"/>
      <c r="C358" s="7"/>
      <c r="D358" s="6"/>
      <c r="E358" s="6"/>
      <c r="F358" s="7"/>
      <c r="G358" s="7"/>
      <c r="H358" s="6"/>
      <c r="I358" s="6"/>
      <c r="J358" s="7"/>
      <c r="K358" s="7"/>
      <c r="L358" s="6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ht="15.0" customHeight="1">
      <c r="A359" s="2"/>
      <c r="B359" s="6"/>
      <c r="C359" s="7"/>
      <c r="D359" s="6"/>
      <c r="E359" s="6"/>
      <c r="F359" s="7"/>
      <c r="G359" s="7"/>
      <c r="H359" s="6"/>
      <c r="I359" s="6"/>
      <c r="J359" s="7"/>
      <c r="K359" s="7"/>
      <c r="L359" s="6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ht="15.0" customHeight="1">
      <c r="A360" s="2"/>
      <c r="B360" s="6"/>
      <c r="C360" s="7"/>
      <c r="D360" s="6"/>
      <c r="E360" s="6"/>
      <c r="F360" s="7"/>
      <c r="G360" s="7"/>
      <c r="H360" s="6"/>
      <c r="I360" s="6"/>
      <c r="J360" s="7"/>
      <c r="K360" s="7"/>
      <c r="L360" s="6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ht="15.0" customHeight="1">
      <c r="A361" s="2"/>
      <c r="B361" s="6"/>
      <c r="C361" s="7"/>
      <c r="D361" s="6"/>
      <c r="E361" s="6"/>
      <c r="F361" s="7"/>
      <c r="G361" s="7"/>
      <c r="H361" s="6"/>
      <c r="I361" s="6"/>
      <c r="J361" s="7"/>
      <c r="K361" s="7"/>
      <c r="L361" s="6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ht="15.0" customHeight="1">
      <c r="A362" s="2"/>
      <c r="B362" s="6"/>
      <c r="C362" s="7"/>
      <c r="D362" s="6"/>
      <c r="E362" s="6"/>
      <c r="F362" s="7"/>
      <c r="G362" s="7"/>
      <c r="H362" s="6"/>
      <c r="I362" s="6"/>
      <c r="J362" s="7"/>
      <c r="K362" s="7"/>
      <c r="L362" s="6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ht="15.0" customHeight="1">
      <c r="A363" s="2"/>
      <c r="B363" s="6"/>
      <c r="C363" s="7"/>
      <c r="D363" s="6"/>
      <c r="E363" s="6"/>
      <c r="F363" s="7"/>
      <c r="G363" s="7"/>
      <c r="H363" s="6"/>
      <c r="I363" s="6"/>
      <c r="J363" s="7"/>
      <c r="K363" s="7"/>
      <c r="L363" s="6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ht="15.0" customHeight="1">
      <c r="A364" s="2"/>
      <c r="B364" s="6"/>
      <c r="C364" s="7"/>
      <c r="D364" s="6"/>
      <c r="E364" s="6"/>
      <c r="F364" s="7"/>
      <c r="G364" s="7"/>
      <c r="H364" s="6"/>
      <c r="I364" s="6"/>
      <c r="J364" s="7"/>
      <c r="K364" s="7"/>
      <c r="L364" s="6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ht="15.0" customHeight="1">
      <c r="A365" s="2"/>
      <c r="B365" s="6"/>
      <c r="C365" s="7"/>
      <c r="D365" s="6"/>
      <c r="E365" s="6"/>
      <c r="F365" s="7"/>
      <c r="G365" s="7"/>
      <c r="H365" s="6"/>
      <c r="I365" s="6"/>
      <c r="J365" s="7"/>
      <c r="K365" s="7"/>
      <c r="L365" s="6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ht="15.0" customHeight="1">
      <c r="A366" s="2"/>
      <c r="B366" s="6"/>
      <c r="C366" s="7"/>
      <c r="D366" s="6"/>
      <c r="E366" s="6"/>
      <c r="F366" s="7"/>
      <c r="G366" s="7"/>
      <c r="H366" s="6"/>
      <c r="I366" s="6"/>
      <c r="J366" s="7"/>
      <c r="K366" s="7"/>
      <c r="L366" s="6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ht="15.0" customHeight="1">
      <c r="A367" s="2"/>
      <c r="B367" s="6"/>
      <c r="C367" s="7"/>
      <c r="D367" s="6"/>
      <c r="E367" s="6"/>
      <c r="F367" s="7"/>
      <c r="G367" s="7"/>
      <c r="H367" s="6"/>
      <c r="I367" s="6"/>
      <c r="J367" s="7"/>
      <c r="K367" s="7"/>
      <c r="L367" s="6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ht="15.0" customHeight="1">
      <c r="A368" s="2"/>
      <c r="B368" s="6"/>
      <c r="C368" s="7"/>
      <c r="D368" s="6"/>
      <c r="E368" s="6"/>
      <c r="F368" s="7"/>
      <c r="G368" s="7"/>
      <c r="H368" s="6"/>
      <c r="I368" s="6"/>
      <c r="J368" s="7"/>
      <c r="K368" s="7"/>
      <c r="L368" s="6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ht="15.0" customHeight="1">
      <c r="A369" s="2"/>
      <c r="B369" s="6"/>
      <c r="C369" s="7"/>
      <c r="D369" s="6"/>
      <c r="E369" s="6"/>
      <c r="F369" s="7"/>
      <c r="G369" s="7"/>
      <c r="H369" s="6"/>
      <c r="I369" s="6"/>
      <c r="J369" s="7"/>
      <c r="K369" s="7"/>
      <c r="L369" s="6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ht="15.0" customHeight="1">
      <c r="A370" s="2"/>
      <c r="B370" s="6"/>
      <c r="C370" s="7"/>
      <c r="D370" s="6"/>
      <c r="E370" s="6"/>
      <c r="F370" s="7"/>
      <c r="G370" s="7"/>
      <c r="H370" s="6"/>
      <c r="I370" s="6"/>
      <c r="J370" s="7"/>
      <c r="K370" s="7"/>
      <c r="L370" s="6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ht="15.0" customHeight="1">
      <c r="A371" s="2"/>
      <c r="B371" s="6"/>
      <c r="C371" s="7"/>
      <c r="D371" s="6"/>
      <c r="E371" s="6"/>
      <c r="F371" s="7"/>
      <c r="G371" s="7"/>
      <c r="H371" s="6"/>
      <c r="I371" s="6"/>
      <c r="J371" s="7"/>
      <c r="K371" s="7"/>
      <c r="L371" s="6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ht="15.0" customHeight="1">
      <c r="A372" s="2"/>
      <c r="B372" s="6"/>
      <c r="C372" s="7"/>
      <c r="D372" s="6"/>
      <c r="E372" s="6"/>
      <c r="F372" s="7"/>
      <c r="G372" s="7"/>
      <c r="H372" s="6"/>
      <c r="I372" s="6"/>
      <c r="J372" s="7"/>
      <c r="K372" s="7"/>
      <c r="L372" s="6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ht="15.0" customHeight="1">
      <c r="A373" s="2"/>
      <c r="B373" s="6"/>
      <c r="C373" s="7"/>
      <c r="D373" s="6"/>
      <c r="E373" s="6"/>
      <c r="F373" s="7"/>
      <c r="G373" s="7"/>
      <c r="H373" s="6"/>
      <c r="I373" s="6"/>
      <c r="J373" s="7"/>
      <c r="K373" s="7"/>
      <c r="L373" s="6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ht="15.0" customHeight="1">
      <c r="A374" s="2"/>
      <c r="B374" s="6"/>
      <c r="C374" s="7"/>
      <c r="D374" s="6"/>
      <c r="E374" s="6"/>
      <c r="F374" s="7"/>
      <c r="G374" s="7"/>
      <c r="H374" s="6"/>
      <c r="I374" s="6"/>
      <c r="J374" s="7"/>
      <c r="K374" s="7"/>
      <c r="L374" s="6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ht="15.0" customHeight="1">
      <c r="A375" s="2"/>
      <c r="B375" s="6"/>
      <c r="C375" s="7"/>
      <c r="D375" s="6"/>
      <c r="E375" s="6"/>
      <c r="F375" s="7"/>
      <c r="G375" s="7"/>
      <c r="H375" s="6"/>
      <c r="I375" s="6"/>
      <c r="J375" s="7"/>
      <c r="K375" s="7"/>
      <c r="L375" s="6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ht="15.0" customHeight="1">
      <c r="A376" s="2"/>
      <c r="B376" s="6"/>
      <c r="C376" s="7"/>
      <c r="D376" s="6"/>
      <c r="E376" s="6"/>
      <c r="F376" s="7"/>
      <c r="G376" s="7"/>
      <c r="H376" s="6"/>
      <c r="I376" s="6"/>
      <c r="J376" s="7"/>
      <c r="K376" s="7"/>
      <c r="L376" s="6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ht="15.0" customHeight="1">
      <c r="A377" s="2"/>
      <c r="B377" s="6"/>
      <c r="C377" s="7"/>
      <c r="D377" s="6"/>
      <c r="E377" s="6"/>
      <c r="F377" s="7"/>
      <c r="G377" s="7"/>
      <c r="H377" s="6"/>
      <c r="I377" s="6"/>
      <c r="J377" s="7"/>
      <c r="K377" s="7"/>
      <c r="L377" s="6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ht="15.0" customHeight="1">
      <c r="A378" s="2"/>
      <c r="B378" s="6"/>
      <c r="C378" s="7"/>
      <c r="D378" s="6"/>
      <c r="E378" s="6"/>
      <c r="F378" s="7"/>
      <c r="G378" s="7"/>
      <c r="H378" s="6"/>
      <c r="I378" s="6"/>
      <c r="J378" s="7"/>
      <c r="K378" s="7"/>
      <c r="L378" s="6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ht="15.0" customHeight="1">
      <c r="A379" s="2"/>
      <c r="B379" s="6"/>
      <c r="C379" s="7"/>
      <c r="D379" s="6"/>
      <c r="E379" s="6"/>
      <c r="F379" s="7"/>
      <c r="G379" s="7"/>
      <c r="H379" s="6"/>
      <c r="I379" s="6"/>
      <c r="J379" s="7"/>
      <c r="K379" s="7"/>
      <c r="L379" s="6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ht="15.0" customHeight="1">
      <c r="A380" s="2"/>
      <c r="B380" s="6"/>
      <c r="C380" s="7"/>
      <c r="D380" s="6"/>
      <c r="E380" s="6"/>
      <c r="F380" s="7"/>
      <c r="G380" s="7"/>
      <c r="H380" s="6"/>
      <c r="I380" s="6"/>
      <c r="J380" s="7"/>
      <c r="K380" s="7"/>
      <c r="L380" s="6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ht="15.0" customHeight="1">
      <c r="A381" s="2"/>
      <c r="B381" s="6"/>
      <c r="C381" s="7"/>
      <c r="D381" s="6"/>
      <c r="E381" s="6"/>
      <c r="F381" s="7"/>
      <c r="G381" s="7"/>
      <c r="H381" s="6"/>
      <c r="I381" s="6"/>
      <c r="J381" s="7"/>
      <c r="K381" s="7"/>
      <c r="L381" s="6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ht="15.0" customHeight="1">
      <c r="A382" s="2"/>
      <c r="B382" s="6"/>
      <c r="C382" s="7"/>
      <c r="D382" s="6"/>
      <c r="E382" s="6"/>
      <c r="F382" s="7"/>
      <c r="G382" s="7"/>
      <c r="H382" s="6"/>
      <c r="I382" s="6"/>
      <c r="J382" s="7"/>
      <c r="K382" s="7"/>
      <c r="L382" s="6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ht="15.0" customHeight="1">
      <c r="A383" s="2"/>
      <c r="B383" s="6"/>
      <c r="C383" s="7"/>
      <c r="D383" s="6"/>
      <c r="E383" s="6"/>
      <c r="F383" s="7"/>
      <c r="G383" s="7"/>
      <c r="H383" s="6"/>
      <c r="I383" s="6"/>
      <c r="J383" s="7"/>
      <c r="K383" s="7"/>
      <c r="L383" s="6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ht="15.0" customHeight="1">
      <c r="A384" s="2"/>
      <c r="B384" s="6"/>
      <c r="C384" s="7"/>
      <c r="D384" s="6"/>
      <c r="E384" s="6"/>
      <c r="F384" s="7"/>
      <c r="G384" s="7"/>
      <c r="H384" s="6"/>
      <c r="I384" s="6"/>
      <c r="J384" s="7"/>
      <c r="K384" s="7"/>
      <c r="L384" s="6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ht="15.0" customHeight="1">
      <c r="A385" s="2"/>
      <c r="B385" s="6"/>
      <c r="C385" s="7"/>
      <c r="D385" s="6"/>
      <c r="E385" s="6"/>
      <c r="F385" s="7"/>
      <c r="G385" s="7"/>
      <c r="H385" s="6"/>
      <c r="I385" s="6"/>
      <c r="J385" s="7"/>
      <c r="K385" s="7"/>
      <c r="L385" s="6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ht="15.0" customHeight="1">
      <c r="A386" s="2"/>
      <c r="B386" s="6"/>
      <c r="C386" s="7"/>
      <c r="D386" s="6"/>
      <c r="E386" s="6"/>
      <c r="F386" s="7"/>
      <c r="G386" s="7"/>
      <c r="H386" s="6"/>
      <c r="I386" s="6"/>
      <c r="J386" s="7"/>
      <c r="K386" s="7"/>
      <c r="L386" s="6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ht="15.0" customHeight="1">
      <c r="A387" s="2"/>
      <c r="B387" s="6"/>
      <c r="C387" s="7"/>
      <c r="D387" s="6"/>
      <c r="E387" s="6"/>
      <c r="F387" s="7"/>
      <c r="G387" s="7"/>
      <c r="H387" s="6"/>
      <c r="I387" s="6"/>
      <c r="J387" s="7"/>
      <c r="K387" s="7"/>
      <c r="L387" s="6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ht="15.0" customHeight="1">
      <c r="A388" s="2"/>
      <c r="B388" s="6"/>
      <c r="C388" s="7"/>
      <c r="D388" s="6"/>
      <c r="E388" s="6"/>
      <c r="F388" s="7"/>
      <c r="G388" s="7"/>
      <c r="H388" s="6"/>
      <c r="I388" s="6"/>
      <c r="J388" s="7"/>
      <c r="K388" s="7"/>
      <c r="L388" s="6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ht="15.0" customHeight="1">
      <c r="A389" s="2"/>
      <c r="B389" s="6"/>
      <c r="C389" s="7"/>
      <c r="D389" s="6"/>
      <c r="E389" s="6"/>
      <c r="F389" s="7"/>
      <c r="G389" s="7"/>
      <c r="H389" s="6"/>
      <c r="I389" s="6"/>
      <c r="J389" s="7"/>
      <c r="K389" s="7"/>
      <c r="L389" s="6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ht="15.0" customHeight="1">
      <c r="A390" s="2"/>
      <c r="B390" s="6"/>
      <c r="C390" s="7"/>
      <c r="D390" s="6"/>
      <c r="E390" s="6"/>
      <c r="F390" s="7"/>
      <c r="G390" s="7"/>
      <c r="H390" s="6"/>
      <c r="I390" s="6"/>
      <c r="J390" s="7"/>
      <c r="K390" s="7"/>
      <c r="L390" s="6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ht="15.0" customHeight="1">
      <c r="A391" s="2"/>
      <c r="B391" s="6"/>
      <c r="C391" s="7"/>
      <c r="D391" s="6"/>
      <c r="E391" s="6"/>
      <c r="F391" s="7"/>
      <c r="G391" s="7"/>
      <c r="H391" s="6"/>
      <c r="I391" s="6"/>
      <c r="J391" s="7"/>
      <c r="K391" s="7"/>
      <c r="L391" s="6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ht="15.0" customHeight="1">
      <c r="A392" s="2"/>
      <c r="B392" s="6"/>
      <c r="C392" s="7"/>
      <c r="D392" s="6"/>
      <c r="E392" s="6"/>
      <c r="F392" s="7"/>
      <c r="G392" s="7"/>
      <c r="H392" s="6"/>
      <c r="I392" s="6"/>
      <c r="J392" s="7"/>
      <c r="K392" s="7"/>
      <c r="L392" s="6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ht="15.0" customHeight="1">
      <c r="A393" s="2"/>
      <c r="B393" s="6"/>
      <c r="C393" s="7"/>
      <c r="D393" s="6"/>
      <c r="E393" s="6"/>
      <c r="F393" s="7"/>
      <c r="G393" s="7"/>
      <c r="H393" s="6"/>
      <c r="I393" s="6"/>
      <c r="J393" s="7"/>
      <c r="K393" s="7"/>
      <c r="L393" s="6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ht="15.0" customHeight="1">
      <c r="A394" s="2"/>
      <c r="B394" s="6"/>
      <c r="C394" s="7"/>
      <c r="D394" s="6"/>
      <c r="E394" s="6"/>
      <c r="F394" s="7"/>
      <c r="G394" s="7"/>
      <c r="H394" s="6"/>
      <c r="I394" s="6"/>
      <c r="J394" s="7"/>
      <c r="K394" s="7"/>
      <c r="L394" s="6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ht="15.0" customHeight="1">
      <c r="A395" s="2"/>
      <c r="B395" s="6"/>
      <c r="C395" s="7"/>
      <c r="D395" s="6"/>
      <c r="E395" s="6"/>
      <c r="F395" s="7"/>
      <c r="G395" s="7"/>
      <c r="H395" s="6"/>
      <c r="I395" s="6"/>
      <c r="J395" s="7"/>
      <c r="K395" s="7"/>
      <c r="L395" s="6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ht="15.0" customHeight="1">
      <c r="A396" s="2"/>
      <c r="B396" s="6"/>
      <c r="C396" s="7"/>
      <c r="D396" s="6"/>
      <c r="E396" s="6"/>
      <c r="F396" s="7"/>
      <c r="G396" s="7"/>
      <c r="H396" s="6"/>
      <c r="I396" s="6"/>
      <c r="J396" s="7"/>
      <c r="K396" s="7"/>
      <c r="L396" s="6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ht="15.0" customHeight="1">
      <c r="A397" s="2"/>
      <c r="B397" s="6"/>
      <c r="C397" s="7"/>
      <c r="D397" s="6"/>
      <c r="E397" s="6"/>
      <c r="F397" s="7"/>
      <c r="G397" s="7"/>
      <c r="H397" s="6"/>
      <c r="I397" s="6"/>
      <c r="J397" s="7"/>
      <c r="K397" s="7"/>
      <c r="L397" s="6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ht="15.0" customHeight="1">
      <c r="A398" s="2"/>
      <c r="B398" s="6"/>
      <c r="C398" s="7"/>
      <c r="D398" s="6"/>
      <c r="E398" s="6"/>
      <c r="F398" s="7"/>
      <c r="G398" s="7"/>
      <c r="H398" s="6"/>
      <c r="I398" s="6"/>
      <c r="J398" s="7"/>
      <c r="K398" s="7"/>
      <c r="L398" s="6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ht="15.0" customHeight="1">
      <c r="A399" s="2"/>
      <c r="B399" s="6"/>
      <c r="C399" s="7"/>
      <c r="D399" s="6"/>
      <c r="E399" s="6"/>
      <c r="F399" s="7"/>
      <c r="G399" s="7"/>
      <c r="H399" s="6"/>
      <c r="I399" s="6"/>
      <c r="J399" s="7"/>
      <c r="K399" s="7"/>
      <c r="L399" s="6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ht="15.0" customHeight="1">
      <c r="A400" s="2"/>
      <c r="B400" s="6"/>
      <c r="C400" s="7"/>
      <c r="D400" s="6"/>
      <c r="E400" s="6"/>
      <c r="F400" s="7"/>
      <c r="G400" s="7"/>
      <c r="H400" s="6"/>
      <c r="I400" s="6"/>
      <c r="J400" s="7"/>
      <c r="K400" s="7"/>
      <c r="L400" s="6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ht="15.0" customHeight="1">
      <c r="A401" s="2"/>
      <c r="B401" s="6"/>
      <c r="C401" s="7"/>
      <c r="D401" s="6"/>
      <c r="E401" s="6"/>
      <c r="F401" s="7"/>
      <c r="G401" s="7"/>
      <c r="H401" s="6"/>
      <c r="I401" s="6"/>
      <c r="J401" s="7"/>
      <c r="K401" s="7"/>
      <c r="L401" s="6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ht="15.0" customHeight="1">
      <c r="A402" s="2"/>
      <c r="B402" s="6"/>
      <c r="C402" s="7"/>
      <c r="D402" s="6"/>
      <c r="E402" s="6"/>
      <c r="F402" s="7"/>
      <c r="G402" s="7"/>
      <c r="H402" s="6"/>
      <c r="I402" s="6"/>
      <c r="J402" s="7"/>
      <c r="K402" s="7"/>
      <c r="L402" s="6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ht="15.0" customHeight="1">
      <c r="A403" s="2"/>
      <c r="B403" s="6"/>
      <c r="C403" s="7"/>
      <c r="D403" s="6"/>
      <c r="E403" s="6"/>
      <c r="F403" s="7"/>
      <c r="G403" s="7"/>
      <c r="H403" s="6"/>
      <c r="I403" s="6"/>
      <c r="J403" s="7"/>
      <c r="K403" s="7"/>
      <c r="L403" s="6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ht="15.0" customHeight="1">
      <c r="A404" s="2"/>
      <c r="B404" s="6"/>
      <c r="C404" s="7"/>
      <c r="D404" s="6"/>
      <c r="E404" s="6"/>
      <c r="F404" s="7"/>
      <c r="G404" s="7"/>
      <c r="H404" s="6"/>
      <c r="I404" s="6"/>
      <c r="J404" s="7"/>
      <c r="K404" s="7"/>
      <c r="L404" s="6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ht="15.0" customHeight="1">
      <c r="A405" s="2"/>
      <c r="B405" s="6"/>
      <c r="C405" s="7"/>
      <c r="D405" s="6"/>
      <c r="E405" s="6"/>
      <c r="F405" s="7"/>
      <c r="G405" s="7"/>
      <c r="H405" s="6"/>
      <c r="I405" s="6"/>
      <c r="J405" s="7"/>
      <c r="K405" s="7"/>
      <c r="L405" s="6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ht="15.0" customHeight="1">
      <c r="A406" s="2"/>
      <c r="B406" s="6"/>
      <c r="C406" s="7"/>
      <c r="D406" s="6"/>
      <c r="E406" s="6"/>
      <c r="F406" s="7"/>
      <c r="G406" s="7"/>
      <c r="H406" s="6"/>
      <c r="I406" s="6"/>
      <c r="J406" s="7"/>
      <c r="K406" s="7"/>
      <c r="L406" s="6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ht="15.0" customHeight="1">
      <c r="A407" s="2"/>
      <c r="B407" s="6"/>
      <c r="C407" s="7"/>
      <c r="D407" s="6"/>
      <c r="E407" s="6"/>
      <c r="F407" s="7"/>
      <c r="G407" s="7"/>
      <c r="H407" s="6"/>
      <c r="I407" s="6"/>
      <c r="J407" s="7"/>
      <c r="K407" s="7"/>
      <c r="L407" s="6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ht="15.0" customHeight="1">
      <c r="A408" s="2"/>
      <c r="B408" s="6"/>
      <c r="C408" s="7"/>
      <c r="D408" s="6"/>
      <c r="E408" s="6"/>
      <c r="F408" s="7"/>
      <c r="G408" s="7"/>
      <c r="H408" s="6"/>
      <c r="I408" s="6"/>
      <c r="J408" s="7"/>
      <c r="K408" s="7"/>
      <c r="L408" s="6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ht="15.0" customHeight="1">
      <c r="A409" s="2"/>
      <c r="B409" s="6"/>
      <c r="C409" s="7"/>
      <c r="D409" s="6"/>
      <c r="E409" s="6"/>
      <c r="F409" s="7"/>
      <c r="G409" s="7"/>
      <c r="H409" s="6"/>
      <c r="I409" s="6"/>
      <c r="J409" s="7"/>
      <c r="K409" s="7"/>
      <c r="L409" s="6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ht="15.0" customHeight="1">
      <c r="A410" s="2"/>
      <c r="B410" s="6"/>
      <c r="C410" s="7"/>
      <c r="D410" s="6"/>
      <c r="E410" s="6"/>
      <c r="F410" s="7"/>
      <c r="G410" s="7"/>
      <c r="H410" s="6"/>
      <c r="I410" s="6"/>
      <c r="J410" s="7"/>
      <c r="K410" s="7"/>
      <c r="L410" s="6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ht="15.0" customHeight="1">
      <c r="A411" s="2"/>
      <c r="B411" s="6"/>
      <c r="C411" s="7"/>
      <c r="D411" s="6"/>
      <c r="E411" s="6"/>
      <c r="F411" s="7"/>
      <c r="G411" s="7"/>
      <c r="H411" s="6"/>
      <c r="I411" s="6"/>
      <c r="J411" s="7"/>
      <c r="K411" s="7"/>
      <c r="L411" s="6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ht="15.0" customHeight="1">
      <c r="A412" s="2"/>
      <c r="B412" s="6"/>
      <c r="C412" s="7"/>
      <c r="D412" s="6"/>
      <c r="E412" s="6"/>
      <c r="F412" s="7"/>
      <c r="G412" s="7"/>
      <c r="H412" s="6"/>
      <c r="I412" s="6"/>
      <c r="J412" s="7"/>
      <c r="K412" s="7"/>
      <c r="L412" s="6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ht="15.0" customHeight="1">
      <c r="A413" s="2"/>
      <c r="B413" s="6"/>
      <c r="C413" s="7"/>
      <c r="D413" s="6"/>
      <c r="E413" s="6"/>
      <c r="F413" s="7"/>
      <c r="G413" s="7"/>
      <c r="H413" s="6"/>
      <c r="I413" s="6"/>
      <c r="J413" s="7"/>
      <c r="K413" s="7"/>
      <c r="L413" s="6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ht="15.0" customHeight="1">
      <c r="A414" s="2"/>
      <c r="B414" s="6"/>
      <c r="C414" s="7"/>
      <c r="D414" s="6"/>
      <c r="E414" s="6"/>
      <c r="F414" s="7"/>
      <c r="G414" s="7"/>
      <c r="H414" s="6"/>
      <c r="I414" s="6"/>
      <c r="J414" s="7"/>
      <c r="K414" s="7"/>
      <c r="L414" s="6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ht="15.0" customHeight="1">
      <c r="A415" s="2"/>
      <c r="B415" s="6"/>
      <c r="C415" s="7"/>
      <c r="D415" s="6"/>
      <c r="E415" s="6"/>
      <c r="F415" s="7"/>
      <c r="G415" s="7"/>
      <c r="H415" s="6"/>
      <c r="I415" s="6"/>
      <c r="J415" s="7"/>
      <c r="K415" s="7"/>
      <c r="L415" s="6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ht="15.0" customHeight="1">
      <c r="A416" s="2"/>
      <c r="B416" s="6"/>
      <c r="C416" s="7"/>
      <c r="D416" s="6"/>
      <c r="E416" s="6"/>
      <c r="F416" s="7"/>
      <c r="G416" s="7"/>
      <c r="H416" s="6"/>
      <c r="I416" s="6"/>
      <c r="J416" s="7"/>
      <c r="K416" s="7"/>
      <c r="L416" s="6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ht="15.0" customHeight="1">
      <c r="A417" s="2"/>
      <c r="B417" s="6"/>
      <c r="C417" s="7"/>
      <c r="D417" s="6"/>
      <c r="E417" s="6"/>
      <c r="F417" s="7"/>
      <c r="G417" s="7"/>
      <c r="H417" s="6"/>
      <c r="I417" s="6"/>
      <c r="J417" s="7"/>
      <c r="K417" s="7"/>
      <c r="L417" s="6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ht="15.0" customHeight="1">
      <c r="A418" s="2"/>
      <c r="B418" s="6"/>
      <c r="C418" s="7"/>
      <c r="D418" s="6"/>
      <c r="E418" s="6"/>
      <c r="F418" s="7"/>
      <c r="G418" s="7"/>
      <c r="H418" s="6"/>
      <c r="I418" s="6"/>
      <c r="J418" s="7"/>
      <c r="K418" s="7"/>
      <c r="L418" s="6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ht="15.0" customHeight="1">
      <c r="A419" s="2"/>
      <c r="B419" s="6"/>
      <c r="C419" s="7"/>
      <c r="D419" s="6"/>
      <c r="E419" s="6"/>
      <c r="F419" s="7"/>
      <c r="G419" s="7"/>
      <c r="H419" s="6"/>
      <c r="I419" s="6"/>
      <c r="J419" s="7"/>
      <c r="K419" s="7"/>
      <c r="L419" s="6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ht="15.0" customHeight="1">
      <c r="A420" s="2"/>
      <c r="B420" s="6"/>
      <c r="C420" s="7"/>
      <c r="D420" s="6"/>
      <c r="E420" s="6"/>
      <c r="F420" s="7"/>
      <c r="G420" s="7"/>
      <c r="H420" s="6"/>
      <c r="I420" s="6"/>
      <c r="J420" s="7"/>
      <c r="K420" s="7"/>
      <c r="L420" s="6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ht="15.0" customHeight="1">
      <c r="A421" s="2"/>
      <c r="B421" s="6"/>
      <c r="C421" s="7"/>
      <c r="D421" s="6"/>
      <c r="E421" s="6"/>
      <c r="F421" s="7"/>
      <c r="G421" s="7"/>
      <c r="H421" s="6"/>
      <c r="I421" s="6"/>
      <c r="J421" s="7"/>
      <c r="K421" s="7"/>
      <c r="L421" s="6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ht="15.0" customHeight="1">
      <c r="A422" s="2"/>
      <c r="B422" s="6"/>
      <c r="C422" s="7"/>
      <c r="D422" s="6"/>
      <c r="E422" s="6"/>
      <c r="F422" s="7"/>
      <c r="G422" s="7"/>
      <c r="H422" s="6"/>
      <c r="I422" s="6"/>
      <c r="J422" s="7"/>
      <c r="K422" s="7"/>
      <c r="L422" s="6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ht="15.0" customHeight="1">
      <c r="A423" s="2"/>
      <c r="B423" s="6"/>
      <c r="C423" s="7"/>
      <c r="D423" s="6"/>
      <c r="E423" s="6"/>
      <c r="F423" s="7"/>
      <c r="G423" s="7"/>
      <c r="H423" s="6"/>
      <c r="I423" s="6"/>
      <c r="J423" s="7"/>
      <c r="K423" s="7"/>
      <c r="L423" s="6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ht="15.0" customHeight="1">
      <c r="A424" s="2"/>
      <c r="B424" s="6"/>
      <c r="C424" s="7"/>
      <c r="D424" s="6"/>
      <c r="E424" s="6"/>
      <c r="F424" s="7"/>
      <c r="G424" s="7"/>
      <c r="H424" s="6"/>
      <c r="I424" s="6"/>
      <c r="J424" s="7"/>
      <c r="K424" s="7"/>
      <c r="L424" s="6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ht="15.0" customHeight="1">
      <c r="A425" s="2"/>
      <c r="B425" s="6"/>
      <c r="C425" s="7"/>
      <c r="D425" s="6"/>
      <c r="E425" s="6"/>
      <c r="F425" s="7"/>
      <c r="G425" s="7"/>
      <c r="H425" s="6"/>
      <c r="I425" s="6"/>
      <c r="J425" s="7"/>
      <c r="K425" s="7"/>
      <c r="L425" s="6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ht="15.0" customHeight="1">
      <c r="A426" s="2"/>
      <c r="B426" s="6"/>
      <c r="C426" s="7"/>
      <c r="D426" s="6"/>
      <c r="E426" s="6"/>
      <c r="F426" s="7"/>
      <c r="G426" s="7"/>
      <c r="H426" s="6"/>
      <c r="I426" s="6"/>
      <c r="J426" s="7"/>
      <c r="K426" s="7"/>
      <c r="L426" s="6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ht="15.0" customHeight="1">
      <c r="A427" s="2"/>
      <c r="B427" s="6"/>
      <c r="C427" s="7"/>
      <c r="D427" s="6"/>
      <c r="E427" s="6"/>
      <c r="F427" s="7"/>
      <c r="G427" s="7"/>
      <c r="H427" s="6"/>
      <c r="I427" s="6"/>
      <c r="J427" s="7"/>
      <c r="K427" s="7"/>
      <c r="L427" s="6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ht="15.0" customHeight="1">
      <c r="A428" s="2"/>
      <c r="B428" s="6"/>
      <c r="C428" s="7"/>
      <c r="D428" s="6"/>
      <c r="E428" s="6"/>
      <c r="F428" s="7"/>
      <c r="G428" s="7"/>
      <c r="H428" s="6"/>
      <c r="I428" s="6"/>
      <c r="J428" s="7"/>
      <c r="K428" s="7"/>
      <c r="L428" s="6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ht="15.0" customHeight="1">
      <c r="A429" s="2"/>
      <c r="B429" s="6"/>
      <c r="C429" s="7"/>
      <c r="D429" s="6"/>
      <c r="E429" s="6"/>
      <c r="F429" s="7"/>
      <c r="G429" s="7"/>
      <c r="H429" s="6"/>
      <c r="I429" s="6"/>
      <c r="J429" s="7"/>
      <c r="K429" s="7"/>
      <c r="L429" s="6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ht="15.0" customHeight="1">
      <c r="A430" s="2"/>
      <c r="B430" s="6"/>
      <c r="C430" s="7"/>
      <c r="D430" s="6"/>
      <c r="E430" s="6"/>
      <c r="F430" s="7"/>
      <c r="G430" s="7"/>
      <c r="H430" s="6"/>
      <c r="I430" s="6"/>
      <c r="J430" s="7"/>
      <c r="K430" s="7"/>
      <c r="L430" s="6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ht="15.0" customHeight="1">
      <c r="A431" s="2"/>
      <c r="B431" s="6"/>
      <c r="C431" s="7"/>
      <c r="D431" s="6"/>
      <c r="E431" s="6"/>
      <c r="F431" s="7"/>
      <c r="G431" s="7"/>
      <c r="H431" s="6"/>
      <c r="I431" s="6"/>
      <c r="J431" s="7"/>
      <c r="K431" s="7"/>
      <c r="L431" s="6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ht="15.0" customHeight="1">
      <c r="A432" s="2"/>
      <c r="B432" s="6"/>
      <c r="C432" s="7"/>
      <c r="D432" s="6"/>
      <c r="E432" s="6"/>
      <c r="F432" s="7"/>
      <c r="G432" s="7"/>
      <c r="H432" s="6"/>
      <c r="I432" s="6"/>
      <c r="J432" s="7"/>
      <c r="K432" s="7"/>
      <c r="L432" s="6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ht="15.0" customHeight="1">
      <c r="A433" s="2"/>
      <c r="B433" s="6"/>
      <c r="C433" s="7"/>
      <c r="D433" s="6"/>
      <c r="E433" s="6"/>
      <c r="F433" s="7"/>
      <c r="G433" s="7"/>
      <c r="H433" s="6"/>
      <c r="I433" s="6"/>
      <c r="J433" s="7"/>
      <c r="K433" s="7"/>
      <c r="L433" s="6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ht="15.0" customHeight="1">
      <c r="A434" s="2"/>
      <c r="B434" s="6"/>
      <c r="C434" s="7"/>
      <c r="D434" s="6"/>
      <c r="E434" s="6"/>
      <c r="F434" s="7"/>
      <c r="G434" s="7"/>
      <c r="H434" s="6"/>
      <c r="I434" s="6"/>
      <c r="J434" s="7"/>
      <c r="K434" s="7"/>
      <c r="L434" s="6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ht="15.0" customHeight="1">
      <c r="A435" s="2"/>
      <c r="B435" s="6"/>
      <c r="C435" s="7"/>
      <c r="D435" s="6"/>
      <c r="E435" s="6"/>
      <c r="F435" s="7"/>
      <c r="G435" s="7"/>
      <c r="H435" s="6"/>
      <c r="I435" s="6"/>
      <c r="J435" s="7"/>
      <c r="K435" s="7"/>
      <c r="L435" s="6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ht="15.0" customHeight="1">
      <c r="A436" s="2"/>
      <c r="B436" s="6"/>
      <c r="C436" s="7"/>
      <c r="D436" s="6"/>
      <c r="E436" s="6"/>
      <c r="F436" s="7"/>
      <c r="G436" s="7"/>
      <c r="H436" s="6"/>
      <c r="I436" s="6"/>
      <c r="J436" s="7"/>
      <c r="K436" s="7"/>
      <c r="L436" s="6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ht="15.0" customHeight="1">
      <c r="A437" s="2"/>
      <c r="B437" s="6"/>
      <c r="C437" s="7"/>
      <c r="D437" s="6"/>
      <c r="E437" s="6"/>
      <c r="F437" s="7"/>
      <c r="G437" s="7"/>
      <c r="H437" s="6"/>
      <c r="I437" s="6"/>
      <c r="J437" s="7"/>
      <c r="K437" s="7"/>
      <c r="L437" s="6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ht="15.0" customHeight="1">
      <c r="A438" s="2"/>
      <c r="B438" s="6"/>
      <c r="C438" s="7"/>
      <c r="D438" s="6"/>
      <c r="E438" s="6"/>
      <c r="F438" s="7"/>
      <c r="G438" s="7"/>
      <c r="H438" s="6"/>
      <c r="I438" s="6"/>
      <c r="J438" s="7"/>
      <c r="K438" s="7"/>
      <c r="L438" s="6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ht="15.0" customHeight="1">
      <c r="A439" s="2"/>
      <c r="B439" s="6"/>
      <c r="C439" s="7"/>
      <c r="D439" s="6"/>
      <c r="E439" s="6"/>
      <c r="F439" s="7"/>
      <c r="G439" s="7"/>
      <c r="H439" s="6"/>
      <c r="I439" s="6"/>
      <c r="J439" s="7"/>
      <c r="K439" s="7"/>
      <c r="L439" s="6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ht="15.0" customHeight="1">
      <c r="A440" s="2"/>
      <c r="B440" s="6"/>
      <c r="C440" s="7"/>
      <c r="D440" s="6"/>
      <c r="E440" s="6"/>
      <c r="F440" s="7"/>
      <c r="G440" s="7"/>
      <c r="H440" s="6"/>
      <c r="I440" s="6"/>
      <c r="J440" s="7"/>
      <c r="K440" s="7"/>
      <c r="L440" s="6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ht="15.0" customHeight="1">
      <c r="A441" s="2"/>
      <c r="B441" s="6"/>
      <c r="C441" s="7"/>
      <c r="D441" s="6"/>
      <c r="E441" s="6"/>
      <c r="F441" s="7"/>
      <c r="G441" s="7"/>
      <c r="H441" s="6"/>
      <c r="I441" s="6"/>
      <c r="J441" s="7"/>
      <c r="K441" s="7"/>
      <c r="L441" s="6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ht="15.0" customHeight="1">
      <c r="A442" s="2"/>
      <c r="B442" s="6"/>
      <c r="C442" s="7"/>
      <c r="D442" s="6"/>
      <c r="E442" s="6"/>
      <c r="F442" s="7"/>
      <c r="G442" s="7"/>
      <c r="H442" s="6"/>
      <c r="I442" s="6"/>
      <c r="J442" s="7"/>
      <c r="K442" s="7"/>
      <c r="L442" s="6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ht="15.0" customHeight="1">
      <c r="A443" s="2"/>
      <c r="B443" s="6"/>
      <c r="C443" s="7"/>
      <c r="D443" s="6"/>
      <c r="E443" s="6"/>
      <c r="F443" s="7"/>
      <c r="G443" s="7"/>
      <c r="H443" s="6"/>
      <c r="I443" s="6"/>
      <c r="J443" s="7"/>
      <c r="K443" s="7"/>
      <c r="L443" s="6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ht="15.0" customHeight="1">
      <c r="A444" s="2"/>
      <c r="B444" s="6"/>
      <c r="C444" s="7"/>
      <c r="D444" s="6"/>
      <c r="E444" s="6"/>
      <c r="F444" s="7"/>
      <c r="G444" s="7"/>
      <c r="H444" s="6"/>
      <c r="I444" s="6"/>
      <c r="J444" s="7"/>
      <c r="K444" s="7"/>
      <c r="L444" s="6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ht="15.0" customHeight="1">
      <c r="A445" s="2"/>
      <c r="B445" s="6"/>
      <c r="C445" s="7"/>
      <c r="D445" s="6"/>
      <c r="E445" s="6"/>
      <c r="F445" s="7"/>
      <c r="G445" s="7"/>
      <c r="H445" s="6"/>
      <c r="I445" s="6"/>
      <c r="J445" s="7"/>
      <c r="K445" s="7"/>
      <c r="L445" s="6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ht="15.0" customHeight="1">
      <c r="A446" s="2"/>
      <c r="B446" s="6"/>
      <c r="C446" s="7"/>
      <c r="D446" s="6"/>
      <c r="E446" s="6"/>
      <c r="F446" s="7"/>
      <c r="G446" s="7"/>
      <c r="H446" s="6"/>
      <c r="I446" s="6"/>
      <c r="J446" s="7"/>
      <c r="K446" s="7"/>
      <c r="L446" s="6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ht="15.0" customHeight="1">
      <c r="A447" s="2"/>
      <c r="B447" s="6"/>
      <c r="C447" s="7"/>
      <c r="D447" s="6"/>
      <c r="E447" s="6"/>
      <c r="F447" s="7"/>
      <c r="G447" s="7"/>
      <c r="H447" s="6"/>
      <c r="I447" s="6"/>
      <c r="J447" s="7"/>
      <c r="K447" s="7"/>
      <c r="L447" s="6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ht="15.0" customHeight="1">
      <c r="A448" s="2"/>
      <c r="B448" s="6"/>
      <c r="C448" s="7"/>
      <c r="D448" s="6"/>
      <c r="E448" s="6"/>
      <c r="F448" s="7"/>
      <c r="G448" s="7"/>
      <c r="H448" s="6"/>
      <c r="I448" s="6"/>
      <c r="J448" s="7"/>
      <c r="K448" s="7"/>
      <c r="L448" s="6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ht="15.0" customHeight="1">
      <c r="A449" s="2"/>
      <c r="B449" s="6"/>
      <c r="C449" s="7"/>
      <c r="D449" s="6"/>
      <c r="E449" s="6"/>
      <c r="F449" s="7"/>
      <c r="G449" s="7"/>
      <c r="H449" s="6"/>
      <c r="I449" s="6"/>
      <c r="J449" s="7"/>
      <c r="K449" s="7"/>
      <c r="L449" s="6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ht="15.0" customHeight="1">
      <c r="A450" s="2"/>
      <c r="B450" s="6"/>
      <c r="C450" s="7"/>
      <c r="D450" s="6"/>
      <c r="E450" s="6"/>
      <c r="F450" s="7"/>
      <c r="G450" s="7"/>
      <c r="H450" s="6"/>
      <c r="I450" s="6"/>
      <c r="J450" s="7"/>
      <c r="K450" s="7"/>
      <c r="L450" s="6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ht="15.0" customHeight="1">
      <c r="A451" s="2"/>
      <c r="B451" s="6"/>
      <c r="C451" s="7"/>
      <c r="D451" s="6"/>
      <c r="E451" s="6"/>
      <c r="F451" s="7"/>
      <c r="G451" s="7"/>
      <c r="H451" s="6"/>
      <c r="I451" s="6"/>
      <c r="J451" s="7"/>
      <c r="K451" s="7"/>
      <c r="L451" s="6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ht="15.0" customHeight="1">
      <c r="A452" s="2"/>
      <c r="B452" s="6"/>
      <c r="C452" s="7"/>
      <c r="D452" s="6"/>
      <c r="E452" s="6"/>
      <c r="F452" s="7"/>
      <c r="G452" s="7"/>
      <c r="H452" s="6"/>
      <c r="I452" s="6"/>
      <c r="J452" s="7"/>
      <c r="K452" s="7"/>
      <c r="L452" s="6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ht="15.0" customHeight="1">
      <c r="A453" s="2"/>
      <c r="B453" s="6"/>
      <c r="C453" s="7"/>
      <c r="D453" s="6"/>
      <c r="E453" s="6"/>
      <c r="F453" s="7"/>
      <c r="G453" s="7"/>
      <c r="H453" s="6"/>
      <c r="I453" s="6"/>
      <c r="J453" s="7"/>
      <c r="K453" s="7"/>
      <c r="L453" s="6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ht="15.0" customHeight="1">
      <c r="A454" s="2"/>
      <c r="B454" s="6"/>
      <c r="C454" s="7"/>
      <c r="D454" s="6"/>
      <c r="E454" s="6"/>
      <c r="F454" s="7"/>
      <c r="G454" s="7"/>
      <c r="H454" s="6"/>
      <c r="I454" s="6"/>
      <c r="J454" s="7"/>
      <c r="K454" s="7"/>
      <c r="L454" s="6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ht="15.0" customHeight="1">
      <c r="A455" s="2"/>
      <c r="B455" s="6"/>
      <c r="C455" s="7"/>
      <c r="D455" s="6"/>
      <c r="E455" s="6"/>
      <c r="F455" s="7"/>
      <c r="G455" s="7"/>
      <c r="H455" s="6"/>
      <c r="I455" s="6"/>
      <c r="J455" s="7"/>
      <c r="K455" s="7"/>
      <c r="L455" s="6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ht="15.0" customHeight="1">
      <c r="A456" s="2"/>
      <c r="B456" s="6"/>
      <c r="C456" s="7"/>
      <c r="D456" s="6"/>
      <c r="E456" s="6"/>
      <c r="F456" s="7"/>
      <c r="G456" s="7"/>
      <c r="H456" s="6"/>
      <c r="I456" s="6"/>
      <c r="J456" s="7"/>
      <c r="K456" s="7"/>
      <c r="L456" s="6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ht="15.0" customHeight="1">
      <c r="A457" s="2"/>
      <c r="B457" s="6"/>
      <c r="C457" s="7"/>
      <c r="D457" s="6"/>
      <c r="E457" s="6"/>
      <c r="F457" s="7"/>
      <c r="G457" s="7"/>
      <c r="H457" s="6"/>
      <c r="I457" s="6"/>
      <c r="J457" s="7"/>
      <c r="K457" s="7"/>
      <c r="L457" s="6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ht="15.0" customHeight="1">
      <c r="A458" s="2"/>
      <c r="B458" s="6"/>
      <c r="C458" s="7"/>
      <c r="D458" s="6"/>
      <c r="E458" s="6"/>
      <c r="F458" s="7"/>
      <c r="G458" s="7"/>
      <c r="H458" s="6"/>
      <c r="I458" s="6"/>
      <c r="J458" s="7"/>
      <c r="K458" s="7"/>
      <c r="L458" s="6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ht="15.0" customHeight="1">
      <c r="A459" s="2"/>
      <c r="B459" s="6"/>
      <c r="C459" s="7"/>
      <c r="D459" s="6"/>
      <c r="E459" s="6"/>
      <c r="F459" s="7"/>
      <c r="G459" s="7"/>
      <c r="H459" s="6"/>
      <c r="I459" s="6"/>
      <c r="J459" s="7"/>
      <c r="K459" s="7"/>
      <c r="L459" s="6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ht="15.0" customHeight="1">
      <c r="A460" s="2"/>
      <c r="B460" s="6"/>
      <c r="C460" s="7"/>
      <c r="D460" s="6"/>
      <c r="E460" s="6"/>
      <c r="F460" s="7"/>
      <c r="G460" s="7"/>
      <c r="H460" s="6"/>
      <c r="I460" s="6"/>
      <c r="J460" s="7"/>
      <c r="K460" s="7"/>
      <c r="L460" s="6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ht="15.0" customHeight="1">
      <c r="A461" s="2"/>
      <c r="B461" s="6"/>
      <c r="C461" s="7"/>
      <c r="D461" s="6"/>
      <c r="E461" s="6"/>
      <c r="F461" s="7"/>
      <c r="G461" s="7"/>
      <c r="H461" s="6"/>
      <c r="I461" s="6"/>
      <c r="J461" s="7"/>
      <c r="K461" s="7"/>
      <c r="L461" s="6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ht="15.0" customHeight="1">
      <c r="A462" s="2"/>
      <c r="B462" s="6"/>
      <c r="C462" s="7"/>
      <c r="D462" s="6"/>
      <c r="E462" s="6"/>
      <c r="F462" s="7"/>
      <c r="G462" s="7"/>
      <c r="H462" s="6"/>
      <c r="I462" s="6"/>
      <c r="J462" s="7"/>
      <c r="K462" s="7"/>
      <c r="L462" s="6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ht="15.0" customHeight="1">
      <c r="A463" s="2"/>
      <c r="B463" s="6"/>
      <c r="C463" s="7"/>
      <c r="D463" s="6"/>
      <c r="E463" s="6"/>
      <c r="F463" s="7"/>
      <c r="G463" s="7"/>
      <c r="H463" s="6"/>
      <c r="I463" s="6"/>
      <c r="J463" s="7"/>
      <c r="K463" s="7"/>
      <c r="L463" s="6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ht="15.0" customHeight="1">
      <c r="A464" s="2"/>
      <c r="B464" s="6"/>
      <c r="C464" s="7"/>
      <c r="D464" s="6"/>
      <c r="E464" s="6"/>
      <c r="F464" s="7"/>
      <c r="G464" s="7"/>
      <c r="H464" s="6"/>
      <c r="I464" s="6"/>
      <c r="J464" s="7"/>
      <c r="K464" s="7"/>
      <c r="L464" s="6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ht="15.0" customHeight="1">
      <c r="A465" s="2"/>
      <c r="B465" s="6"/>
      <c r="C465" s="7"/>
      <c r="D465" s="6"/>
      <c r="E465" s="6"/>
      <c r="F465" s="7"/>
      <c r="G465" s="7"/>
      <c r="H465" s="6"/>
      <c r="I465" s="6"/>
      <c r="J465" s="7"/>
      <c r="K465" s="7"/>
      <c r="L465" s="6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ht="15.0" customHeight="1">
      <c r="A466" s="2"/>
      <c r="B466" s="6"/>
      <c r="C466" s="7"/>
      <c r="D466" s="6"/>
      <c r="E466" s="6"/>
      <c r="F466" s="7"/>
      <c r="G466" s="7"/>
      <c r="H466" s="6"/>
      <c r="I466" s="6"/>
      <c r="J466" s="7"/>
      <c r="K466" s="7"/>
      <c r="L466" s="6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ht="15.0" customHeight="1">
      <c r="A467" s="2"/>
      <c r="B467" s="6"/>
      <c r="C467" s="7"/>
      <c r="D467" s="6"/>
      <c r="E467" s="6"/>
      <c r="F467" s="7"/>
      <c r="G467" s="7"/>
      <c r="H467" s="6"/>
      <c r="I467" s="6"/>
      <c r="J467" s="7"/>
      <c r="K467" s="7"/>
      <c r="L467" s="6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ht="15.0" customHeight="1">
      <c r="A468" s="2"/>
      <c r="B468" s="6"/>
      <c r="C468" s="7"/>
      <c r="D468" s="6"/>
      <c r="E468" s="6"/>
      <c r="F468" s="7"/>
      <c r="G468" s="7"/>
      <c r="H468" s="6"/>
      <c r="I468" s="6"/>
      <c r="J468" s="7"/>
      <c r="K468" s="7"/>
      <c r="L468" s="6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ht="15.0" customHeight="1">
      <c r="A469" s="2"/>
      <c r="B469" s="6"/>
      <c r="C469" s="7"/>
      <c r="D469" s="6"/>
      <c r="E469" s="6"/>
      <c r="F469" s="7"/>
      <c r="G469" s="7"/>
      <c r="H469" s="6"/>
      <c r="I469" s="6"/>
      <c r="J469" s="7"/>
      <c r="K469" s="7"/>
      <c r="L469" s="6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ht="15.0" customHeight="1">
      <c r="A470" s="2"/>
      <c r="B470" s="6"/>
      <c r="C470" s="7"/>
      <c r="D470" s="6"/>
      <c r="E470" s="6"/>
      <c r="F470" s="7"/>
      <c r="G470" s="7"/>
      <c r="H470" s="6"/>
      <c r="I470" s="6"/>
      <c r="J470" s="7"/>
      <c r="K470" s="7"/>
      <c r="L470" s="6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ht="15.0" customHeight="1">
      <c r="A471" s="2"/>
      <c r="B471" s="6"/>
      <c r="C471" s="7"/>
      <c r="D471" s="6"/>
      <c r="E471" s="6"/>
      <c r="F471" s="7"/>
      <c r="G471" s="7"/>
      <c r="H471" s="6"/>
      <c r="I471" s="6"/>
      <c r="J471" s="7"/>
      <c r="K471" s="7"/>
      <c r="L471" s="6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ht="15.0" customHeight="1">
      <c r="A472" s="2"/>
      <c r="B472" s="6"/>
      <c r="C472" s="7"/>
      <c r="D472" s="6"/>
      <c r="E472" s="6"/>
      <c r="F472" s="7"/>
      <c r="G472" s="7"/>
      <c r="H472" s="6"/>
      <c r="I472" s="6"/>
      <c r="J472" s="7"/>
      <c r="K472" s="7"/>
      <c r="L472" s="6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ht="15.0" customHeight="1">
      <c r="A473" s="2"/>
      <c r="B473" s="6"/>
      <c r="C473" s="7"/>
      <c r="D473" s="6"/>
      <c r="E473" s="6"/>
      <c r="F473" s="7"/>
      <c r="G473" s="7"/>
      <c r="H473" s="6"/>
      <c r="I473" s="6"/>
      <c r="J473" s="7"/>
      <c r="K473" s="7"/>
      <c r="L473" s="6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ht="15.0" customHeight="1">
      <c r="A474" s="2"/>
      <c r="B474" s="6"/>
      <c r="C474" s="7"/>
      <c r="D474" s="6"/>
      <c r="E474" s="6"/>
      <c r="F474" s="7"/>
      <c r="G474" s="7"/>
      <c r="H474" s="6"/>
      <c r="I474" s="6"/>
      <c r="J474" s="7"/>
      <c r="K474" s="7"/>
      <c r="L474" s="6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ht="15.0" customHeight="1">
      <c r="A475" s="2"/>
      <c r="B475" s="6"/>
      <c r="C475" s="7"/>
      <c r="D475" s="6"/>
      <c r="E475" s="6"/>
      <c r="F475" s="7"/>
      <c r="G475" s="7"/>
      <c r="H475" s="6"/>
      <c r="I475" s="6"/>
      <c r="J475" s="7"/>
      <c r="K475" s="7"/>
      <c r="L475" s="6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ht="15.0" customHeight="1">
      <c r="A476" s="2"/>
      <c r="B476" s="6"/>
      <c r="C476" s="7"/>
      <c r="D476" s="6"/>
      <c r="E476" s="6"/>
      <c r="F476" s="7"/>
      <c r="G476" s="7"/>
      <c r="H476" s="6"/>
      <c r="I476" s="6"/>
      <c r="J476" s="7"/>
      <c r="K476" s="7"/>
      <c r="L476" s="6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ht="15.0" customHeight="1">
      <c r="A477" s="2"/>
      <c r="B477" s="6"/>
      <c r="C477" s="7"/>
      <c r="D477" s="6"/>
      <c r="E477" s="6"/>
      <c r="F477" s="7"/>
      <c r="G477" s="7"/>
      <c r="H477" s="6"/>
      <c r="I477" s="6"/>
      <c r="J477" s="7"/>
      <c r="K477" s="7"/>
      <c r="L477" s="6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ht="15.0" customHeight="1">
      <c r="A478" s="2"/>
      <c r="B478" s="6"/>
      <c r="C478" s="7"/>
      <c r="D478" s="6"/>
      <c r="E478" s="6"/>
      <c r="F478" s="7"/>
      <c r="G478" s="7"/>
      <c r="H478" s="6"/>
      <c r="I478" s="6"/>
      <c r="J478" s="7"/>
      <c r="K478" s="7"/>
      <c r="L478" s="6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ht="15.0" customHeight="1">
      <c r="A479" s="2"/>
      <c r="B479" s="6"/>
      <c r="C479" s="7"/>
      <c r="D479" s="6"/>
      <c r="E479" s="6"/>
      <c r="F479" s="7"/>
      <c r="G479" s="7"/>
      <c r="H479" s="6"/>
      <c r="I479" s="6"/>
      <c r="J479" s="7"/>
      <c r="K479" s="7"/>
      <c r="L479" s="6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ht="15.0" customHeight="1">
      <c r="A480" s="2"/>
      <c r="B480" s="6"/>
      <c r="C480" s="7"/>
      <c r="D480" s="6"/>
      <c r="E480" s="6"/>
      <c r="F480" s="7"/>
      <c r="G480" s="7"/>
      <c r="H480" s="6"/>
      <c r="I480" s="6"/>
      <c r="J480" s="7"/>
      <c r="K480" s="7"/>
      <c r="L480" s="6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ht="15.0" customHeight="1">
      <c r="A481" s="2"/>
      <c r="B481" s="6"/>
      <c r="C481" s="7"/>
      <c r="D481" s="6"/>
      <c r="E481" s="6"/>
      <c r="F481" s="7"/>
      <c r="G481" s="7"/>
      <c r="H481" s="6"/>
      <c r="I481" s="6"/>
      <c r="J481" s="7"/>
      <c r="K481" s="7"/>
      <c r="L481" s="6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ht="15.0" customHeight="1">
      <c r="A482" s="2"/>
      <c r="B482" s="6"/>
      <c r="C482" s="7"/>
      <c r="D482" s="6"/>
      <c r="E482" s="6"/>
      <c r="F482" s="7"/>
      <c r="G482" s="7"/>
      <c r="H482" s="6"/>
      <c r="I482" s="6"/>
      <c r="J482" s="7"/>
      <c r="K482" s="7"/>
      <c r="L482" s="6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ht="15.0" customHeight="1">
      <c r="A483" s="2"/>
      <c r="B483" s="6"/>
      <c r="C483" s="7"/>
      <c r="D483" s="6"/>
      <c r="E483" s="6"/>
      <c r="F483" s="7"/>
      <c r="G483" s="7"/>
      <c r="H483" s="6"/>
      <c r="I483" s="6"/>
      <c r="J483" s="7"/>
      <c r="K483" s="7"/>
      <c r="L483" s="6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ht="15.0" customHeight="1">
      <c r="A484" s="2"/>
      <c r="B484" s="6"/>
      <c r="C484" s="7"/>
      <c r="D484" s="6"/>
      <c r="E484" s="6"/>
      <c r="F484" s="7"/>
      <c r="G484" s="7"/>
      <c r="H484" s="6"/>
      <c r="I484" s="6"/>
      <c r="J484" s="7"/>
      <c r="K484" s="7"/>
      <c r="L484" s="6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ht="15.0" customHeight="1">
      <c r="A485" s="2"/>
      <c r="B485" s="6"/>
      <c r="C485" s="7"/>
      <c r="D485" s="6"/>
      <c r="E485" s="6"/>
      <c r="F485" s="7"/>
      <c r="G485" s="7"/>
      <c r="H485" s="6"/>
      <c r="I485" s="6"/>
      <c r="J485" s="7"/>
      <c r="K485" s="7"/>
      <c r="L485" s="6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ht="15.0" customHeight="1">
      <c r="A486" s="2"/>
      <c r="B486" s="6"/>
      <c r="C486" s="7"/>
      <c r="D486" s="6"/>
      <c r="E486" s="6"/>
      <c r="F486" s="7"/>
      <c r="G486" s="7"/>
      <c r="H486" s="6"/>
      <c r="I486" s="6"/>
      <c r="J486" s="7"/>
      <c r="K486" s="7"/>
      <c r="L486" s="6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ht="15.0" customHeight="1">
      <c r="A487" s="2"/>
      <c r="B487" s="6"/>
      <c r="C487" s="7"/>
      <c r="D487" s="6"/>
      <c r="E487" s="6"/>
      <c r="F487" s="7"/>
      <c r="G487" s="7"/>
      <c r="H487" s="6"/>
      <c r="I487" s="6"/>
      <c r="J487" s="7"/>
      <c r="K487" s="7"/>
      <c r="L487" s="6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ht="15.0" customHeight="1">
      <c r="A488" s="2"/>
      <c r="B488" s="6"/>
      <c r="C488" s="7"/>
      <c r="D488" s="6"/>
      <c r="E488" s="6"/>
      <c r="F488" s="7"/>
      <c r="G488" s="7"/>
      <c r="H488" s="6"/>
      <c r="I488" s="6"/>
      <c r="J488" s="7"/>
      <c r="K488" s="7"/>
      <c r="L488" s="6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ht="15.0" customHeight="1">
      <c r="A489" s="2"/>
      <c r="B489" s="6"/>
      <c r="C489" s="7"/>
      <c r="D489" s="6"/>
      <c r="E489" s="6"/>
      <c r="F489" s="7"/>
      <c r="G489" s="7"/>
      <c r="H489" s="6"/>
      <c r="I489" s="6"/>
      <c r="J489" s="7"/>
      <c r="K489" s="7"/>
      <c r="L489" s="6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ht="15.0" customHeight="1">
      <c r="A490" s="2"/>
      <c r="B490" s="6"/>
      <c r="C490" s="7"/>
      <c r="D490" s="6"/>
      <c r="E490" s="6"/>
      <c r="F490" s="7"/>
      <c r="G490" s="7"/>
      <c r="H490" s="6"/>
      <c r="I490" s="6"/>
      <c r="J490" s="7"/>
      <c r="K490" s="7"/>
      <c r="L490" s="6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ht="15.0" customHeight="1">
      <c r="A491" s="2"/>
      <c r="B491" s="6"/>
      <c r="C491" s="7"/>
      <c r="D491" s="6"/>
      <c r="E491" s="6"/>
      <c r="F491" s="7"/>
      <c r="G491" s="7"/>
      <c r="H491" s="6"/>
      <c r="I491" s="6"/>
      <c r="J491" s="7"/>
      <c r="K491" s="7"/>
      <c r="L491" s="6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ht="15.0" customHeight="1">
      <c r="A492" s="2"/>
      <c r="B492" s="6"/>
      <c r="C492" s="7"/>
      <c r="D492" s="6"/>
      <c r="E492" s="6"/>
      <c r="F492" s="7"/>
      <c r="G492" s="7"/>
      <c r="H492" s="6"/>
      <c r="I492" s="6"/>
      <c r="J492" s="7"/>
      <c r="K492" s="7"/>
      <c r="L492" s="6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ht="15.0" customHeight="1">
      <c r="A493" s="2"/>
      <c r="B493" s="6"/>
      <c r="C493" s="7"/>
      <c r="D493" s="6"/>
      <c r="E493" s="6"/>
      <c r="F493" s="7"/>
      <c r="G493" s="7"/>
      <c r="H493" s="6"/>
      <c r="I493" s="6"/>
      <c r="J493" s="7"/>
      <c r="K493" s="7"/>
      <c r="L493" s="6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ht="15.0" customHeight="1">
      <c r="A494" s="2"/>
      <c r="B494" s="6"/>
      <c r="C494" s="7"/>
      <c r="D494" s="6"/>
      <c r="E494" s="6"/>
      <c r="F494" s="7"/>
      <c r="G494" s="7"/>
      <c r="H494" s="6"/>
      <c r="I494" s="6"/>
      <c r="J494" s="7"/>
      <c r="K494" s="7"/>
      <c r="L494" s="6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ht="15.0" customHeight="1">
      <c r="A495" s="2"/>
      <c r="B495" s="6"/>
      <c r="C495" s="7"/>
      <c r="D495" s="6"/>
      <c r="E495" s="6"/>
      <c r="F495" s="7"/>
      <c r="G495" s="7"/>
      <c r="H495" s="6"/>
      <c r="I495" s="6"/>
      <c r="J495" s="7"/>
      <c r="K495" s="7"/>
      <c r="L495" s="6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ht="15.0" customHeight="1">
      <c r="A496" s="2"/>
      <c r="B496" s="6"/>
      <c r="C496" s="7"/>
      <c r="D496" s="6"/>
      <c r="E496" s="6"/>
      <c r="F496" s="7"/>
      <c r="G496" s="7"/>
      <c r="H496" s="6"/>
      <c r="I496" s="6"/>
      <c r="J496" s="7"/>
      <c r="K496" s="7"/>
      <c r="L496" s="6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ht="15.0" customHeight="1">
      <c r="A497" s="2"/>
      <c r="B497" s="6"/>
      <c r="C497" s="7"/>
      <c r="D497" s="6"/>
      <c r="E497" s="6"/>
      <c r="F497" s="7"/>
      <c r="G497" s="7"/>
      <c r="H497" s="6"/>
      <c r="I497" s="6"/>
      <c r="J497" s="7"/>
      <c r="K497" s="7"/>
      <c r="L497" s="6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ht="15.0" customHeight="1">
      <c r="A498" s="2"/>
      <c r="B498" s="6"/>
      <c r="C498" s="7"/>
      <c r="D498" s="6"/>
      <c r="E498" s="6"/>
      <c r="F498" s="7"/>
      <c r="G498" s="7"/>
      <c r="H498" s="6"/>
      <c r="I498" s="6"/>
      <c r="J498" s="7"/>
      <c r="K498" s="7"/>
      <c r="L498" s="6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ht="15.0" customHeight="1">
      <c r="A499" s="2"/>
      <c r="B499" s="6"/>
      <c r="C499" s="7"/>
      <c r="D499" s="6"/>
      <c r="E499" s="6"/>
      <c r="F499" s="7"/>
      <c r="G499" s="7"/>
      <c r="H499" s="6"/>
      <c r="I499" s="6"/>
      <c r="J499" s="7"/>
      <c r="K499" s="7"/>
      <c r="L499" s="6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ht="15.0" customHeight="1">
      <c r="A500" s="2"/>
      <c r="B500" s="6"/>
      <c r="C500" s="7"/>
      <c r="D500" s="6"/>
      <c r="E500" s="6"/>
      <c r="F500" s="7"/>
      <c r="G500" s="7"/>
      <c r="H500" s="6"/>
      <c r="I500" s="6"/>
      <c r="J500" s="7"/>
      <c r="K500" s="7"/>
      <c r="L500" s="6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ht="15.0" customHeight="1">
      <c r="A501" s="2"/>
      <c r="B501" s="6"/>
      <c r="C501" s="7"/>
      <c r="D501" s="6"/>
      <c r="E501" s="6"/>
      <c r="F501" s="7"/>
      <c r="G501" s="7"/>
      <c r="H501" s="6"/>
      <c r="I501" s="6"/>
      <c r="J501" s="7"/>
      <c r="K501" s="7"/>
      <c r="L501" s="6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ht="15.0" customHeight="1">
      <c r="A502" s="2"/>
      <c r="B502" s="6"/>
      <c r="C502" s="7"/>
      <c r="D502" s="6"/>
      <c r="E502" s="6"/>
      <c r="F502" s="7"/>
      <c r="G502" s="7"/>
      <c r="H502" s="6"/>
      <c r="I502" s="6"/>
      <c r="J502" s="7"/>
      <c r="K502" s="7"/>
      <c r="L502" s="6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ht="15.0" customHeight="1">
      <c r="A503" s="2"/>
      <c r="B503" s="6"/>
      <c r="C503" s="7"/>
      <c r="D503" s="6"/>
      <c r="E503" s="6"/>
      <c r="F503" s="7"/>
      <c r="G503" s="7"/>
      <c r="H503" s="6"/>
      <c r="I503" s="6"/>
      <c r="J503" s="7"/>
      <c r="K503" s="7"/>
      <c r="L503" s="6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ht="15.0" customHeight="1">
      <c r="A504" s="2"/>
      <c r="B504" s="6"/>
      <c r="C504" s="7"/>
      <c r="D504" s="6"/>
      <c r="E504" s="6"/>
      <c r="F504" s="7"/>
      <c r="G504" s="7"/>
      <c r="H504" s="6"/>
      <c r="I504" s="6"/>
      <c r="J504" s="7"/>
      <c r="K504" s="7"/>
      <c r="L504" s="6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ht="15.0" customHeight="1">
      <c r="A505" s="2"/>
      <c r="B505" s="6"/>
      <c r="C505" s="7"/>
      <c r="D505" s="6"/>
      <c r="E505" s="6"/>
      <c r="F505" s="7"/>
      <c r="G505" s="7"/>
      <c r="H505" s="6"/>
      <c r="I505" s="6"/>
      <c r="J505" s="7"/>
      <c r="K505" s="7"/>
      <c r="L505" s="6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ht="15.0" customHeight="1">
      <c r="A506" s="2"/>
      <c r="B506" s="6"/>
      <c r="C506" s="7"/>
      <c r="D506" s="6"/>
      <c r="E506" s="6"/>
      <c r="F506" s="7"/>
      <c r="G506" s="7"/>
      <c r="H506" s="6"/>
      <c r="I506" s="6"/>
      <c r="J506" s="7"/>
      <c r="K506" s="7"/>
      <c r="L506" s="6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ht="15.0" customHeight="1">
      <c r="A507" s="2"/>
      <c r="B507" s="6"/>
      <c r="C507" s="7"/>
      <c r="D507" s="6"/>
      <c r="E507" s="6"/>
      <c r="F507" s="7"/>
      <c r="G507" s="7"/>
      <c r="H507" s="6"/>
      <c r="I507" s="6"/>
      <c r="J507" s="7"/>
      <c r="K507" s="7"/>
      <c r="L507" s="6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ht="15.0" customHeight="1">
      <c r="A508" s="2"/>
      <c r="B508" s="6"/>
      <c r="C508" s="7"/>
      <c r="D508" s="6"/>
      <c r="E508" s="6"/>
      <c r="F508" s="7"/>
      <c r="G508" s="7"/>
      <c r="H508" s="6"/>
      <c r="I508" s="6"/>
      <c r="J508" s="7"/>
      <c r="K508" s="7"/>
      <c r="L508" s="6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ht="15.0" customHeight="1">
      <c r="A509" s="2"/>
      <c r="B509" s="6"/>
      <c r="C509" s="7"/>
      <c r="D509" s="6"/>
      <c r="E509" s="6"/>
      <c r="F509" s="7"/>
      <c r="G509" s="7"/>
      <c r="H509" s="6"/>
      <c r="I509" s="6"/>
      <c r="J509" s="7"/>
      <c r="K509" s="7"/>
      <c r="L509" s="6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ht="15.0" customHeight="1">
      <c r="A510" s="2"/>
      <c r="B510" s="6"/>
      <c r="C510" s="7"/>
      <c r="D510" s="6"/>
      <c r="E510" s="6"/>
      <c r="F510" s="7"/>
      <c r="G510" s="7"/>
      <c r="H510" s="6"/>
      <c r="I510" s="6"/>
      <c r="J510" s="7"/>
      <c r="K510" s="7"/>
      <c r="L510" s="6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ht="15.0" customHeight="1">
      <c r="A511" s="2"/>
      <c r="B511" s="6"/>
      <c r="C511" s="7"/>
      <c r="D511" s="6"/>
      <c r="E511" s="6"/>
      <c r="F511" s="7"/>
      <c r="G511" s="7"/>
      <c r="H511" s="6"/>
      <c r="I511" s="6"/>
      <c r="J511" s="7"/>
      <c r="K511" s="7"/>
      <c r="L511" s="6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ht="15.0" customHeight="1">
      <c r="A512" s="2"/>
      <c r="B512" s="6"/>
      <c r="C512" s="7"/>
      <c r="D512" s="6"/>
      <c r="E512" s="6"/>
      <c r="F512" s="7"/>
      <c r="G512" s="7"/>
      <c r="H512" s="6"/>
      <c r="I512" s="6"/>
      <c r="J512" s="7"/>
      <c r="K512" s="7"/>
      <c r="L512" s="6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ht="15.0" customHeight="1">
      <c r="A513" s="2"/>
      <c r="B513" s="6"/>
      <c r="C513" s="7"/>
      <c r="D513" s="6"/>
      <c r="E513" s="6"/>
      <c r="F513" s="7"/>
      <c r="G513" s="7"/>
      <c r="H513" s="6"/>
      <c r="I513" s="6"/>
      <c r="J513" s="7"/>
      <c r="K513" s="7"/>
      <c r="L513" s="6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ht="15.0" customHeight="1">
      <c r="A514" s="2"/>
      <c r="B514" s="6"/>
      <c r="C514" s="7"/>
      <c r="D514" s="6"/>
      <c r="E514" s="6"/>
      <c r="F514" s="7"/>
      <c r="G514" s="7"/>
      <c r="H514" s="6"/>
      <c r="I514" s="6"/>
      <c r="J514" s="7"/>
      <c r="K514" s="7"/>
      <c r="L514" s="6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ht="15.0" customHeight="1">
      <c r="A515" s="2"/>
      <c r="B515" s="6"/>
      <c r="C515" s="7"/>
      <c r="D515" s="6"/>
      <c r="E515" s="6"/>
      <c r="F515" s="7"/>
      <c r="G515" s="7"/>
      <c r="H515" s="6"/>
      <c r="I515" s="6"/>
      <c r="J515" s="7"/>
      <c r="K515" s="7"/>
      <c r="L515" s="6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ht="15.0" customHeight="1">
      <c r="A516" s="2"/>
      <c r="B516" s="6"/>
      <c r="C516" s="7"/>
      <c r="D516" s="6"/>
      <c r="E516" s="6"/>
      <c r="F516" s="7"/>
      <c r="G516" s="7"/>
      <c r="H516" s="6"/>
      <c r="I516" s="6"/>
      <c r="J516" s="7"/>
      <c r="K516" s="7"/>
      <c r="L516" s="6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ht="15.0" customHeight="1">
      <c r="A517" s="2"/>
      <c r="B517" s="6"/>
      <c r="C517" s="7"/>
      <c r="D517" s="6"/>
      <c r="E517" s="6"/>
      <c r="F517" s="7"/>
      <c r="G517" s="7"/>
      <c r="H517" s="6"/>
      <c r="I517" s="6"/>
      <c r="J517" s="7"/>
      <c r="K517" s="7"/>
      <c r="L517" s="6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ht="15.0" customHeight="1">
      <c r="A518" s="2"/>
      <c r="B518" s="6"/>
      <c r="C518" s="7"/>
      <c r="D518" s="6"/>
      <c r="E518" s="6"/>
      <c r="F518" s="7"/>
      <c r="G518" s="7"/>
      <c r="H518" s="6"/>
      <c r="I518" s="6"/>
      <c r="J518" s="7"/>
      <c r="K518" s="7"/>
      <c r="L518" s="6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ht="15.0" customHeight="1">
      <c r="A519" s="2"/>
      <c r="B519" s="6"/>
      <c r="C519" s="7"/>
      <c r="D519" s="6"/>
      <c r="E519" s="6"/>
      <c r="F519" s="7"/>
      <c r="G519" s="7"/>
      <c r="H519" s="6"/>
      <c r="I519" s="6"/>
      <c r="J519" s="7"/>
      <c r="K519" s="7"/>
      <c r="L519" s="6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ht="15.0" customHeight="1">
      <c r="A520" s="2"/>
      <c r="B520" s="6"/>
      <c r="C520" s="7"/>
      <c r="D520" s="6"/>
      <c r="E520" s="6"/>
      <c r="F520" s="7"/>
      <c r="G520" s="7"/>
      <c r="H520" s="6"/>
      <c r="I520" s="6"/>
      <c r="J520" s="7"/>
      <c r="K520" s="7"/>
      <c r="L520" s="6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ht="15.0" customHeight="1">
      <c r="A521" s="2"/>
      <c r="B521" s="6"/>
      <c r="C521" s="7"/>
      <c r="D521" s="6"/>
      <c r="E521" s="6"/>
      <c r="F521" s="7"/>
      <c r="G521" s="7"/>
      <c r="H521" s="6"/>
      <c r="I521" s="6"/>
      <c r="J521" s="7"/>
      <c r="K521" s="7"/>
      <c r="L521" s="6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ht="15.0" customHeight="1">
      <c r="A522" s="2"/>
      <c r="B522" s="6"/>
      <c r="C522" s="7"/>
      <c r="D522" s="6"/>
      <c r="E522" s="6"/>
      <c r="F522" s="7"/>
      <c r="G522" s="7"/>
      <c r="H522" s="6"/>
      <c r="I522" s="6"/>
      <c r="J522" s="7"/>
      <c r="K522" s="7"/>
      <c r="L522" s="6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ht="15.0" customHeight="1">
      <c r="A523" s="2"/>
      <c r="B523" s="6"/>
      <c r="C523" s="7"/>
      <c r="D523" s="6"/>
      <c r="E523" s="6"/>
      <c r="F523" s="7"/>
      <c r="G523" s="7"/>
      <c r="H523" s="6"/>
      <c r="I523" s="6"/>
      <c r="J523" s="7"/>
      <c r="K523" s="7"/>
      <c r="L523" s="6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ht="15.0" customHeight="1">
      <c r="A524" s="2"/>
      <c r="B524" s="6"/>
      <c r="C524" s="7"/>
      <c r="D524" s="6"/>
      <c r="E524" s="6"/>
      <c r="F524" s="7"/>
      <c r="G524" s="7"/>
      <c r="H524" s="6"/>
      <c r="I524" s="6"/>
      <c r="J524" s="7"/>
      <c r="K524" s="7"/>
      <c r="L524" s="6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ht="15.0" customHeight="1">
      <c r="A525" s="2"/>
      <c r="B525" s="6"/>
      <c r="C525" s="7"/>
      <c r="D525" s="6"/>
      <c r="E525" s="6"/>
      <c r="F525" s="7"/>
      <c r="G525" s="7"/>
      <c r="H525" s="6"/>
      <c r="I525" s="6"/>
      <c r="J525" s="7"/>
      <c r="K525" s="7"/>
      <c r="L525" s="6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ht="15.0" customHeight="1">
      <c r="A526" s="2"/>
      <c r="B526" s="6"/>
      <c r="C526" s="7"/>
      <c r="D526" s="6"/>
      <c r="E526" s="6"/>
      <c r="F526" s="7"/>
      <c r="G526" s="7"/>
      <c r="H526" s="6"/>
      <c r="I526" s="6"/>
      <c r="J526" s="7"/>
      <c r="K526" s="7"/>
      <c r="L526" s="6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ht="15.0" customHeight="1">
      <c r="A527" s="2"/>
      <c r="B527" s="6"/>
      <c r="C527" s="7"/>
      <c r="D527" s="6"/>
      <c r="E527" s="6"/>
      <c r="F527" s="7"/>
      <c r="G527" s="7"/>
      <c r="H527" s="6"/>
      <c r="I527" s="6"/>
      <c r="J527" s="7"/>
      <c r="K527" s="7"/>
      <c r="L527" s="6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ht="15.0" customHeight="1">
      <c r="A528" s="2"/>
      <c r="B528" s="6"/>
      <c r="C528" s="7"/>
      <c r="D528" s="6"/>
      <c r="E528" s="6"/>
      <c r="F528" s="7"/>
      <c r="G528" s="7"/>
      <c r="H528" s="6"/>
      <c r="I528" s="6"/>
      <c r="J528" s="7"/>
      <c r="K528" s="7"/>
      <c r="L528" s="6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ht="15.0" customHeight="1">
      <c r="A529" s="2"/>
      <c r="B529" s="6"/>
      <c r="C529" s="7"/>
      <c r="D529" s="6"/>
      <c r="E529" s="6"/>
      <c r="F529" s="7"/>
      <c r="G529" s="7"/>
      <c r="H529" s="6"/>
      <c r="I529" s="6"/>
      <c r="J529" s="7"/>
      <c r="K529" s="7"/>
      <c r="L529" s="6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ht="15.0" customHeight="1">
      <c r="A530" s="2"/>
      <c r="B530" s="6"/>
      <c r="C530" s="7"/>
      <c r="D530" s="6"/>
      <c r="E530" s="6"/>
      <c r="F530" s="7"/>
      <c r="G530" s="7"/>
      <c r="H530" s="6"/>
      <c r="I530" s="6"/>
      <c r="J530" s="7"/>
      <c r="K530" s="7"/>
      <c r="L530" s="6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ht="15.0" customHeight="1">
      <c r="A531" s="2"/>
      <c r="B531" s="6"/>
      <c r="C531" s="7"/>
      <c r="D531" s="6"/>
      <c r="E531" s="6"/>
      <c r="F531" s="7"/>
      <c r="G531" s="7"/>
      <c r="H531" s="6"/>
      <c r="I531" s="6"/>
      <c r="J531" s="7"/>
      <c r="K531" s="7"/>
      <c r="L531" s="6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ht="15.0" customHeight="1">
      <c r="A532" s="2"/>
      <c r="B532" s="6"/>
      <c r="C532" s="7"/>
      <c r="D532" s="6"/>
      <c r="E532" s="6"/>
      <c r="F532" s="7"/>
      <c r="G532" s="7"/>
      <c r="H532" s="6"/>
      <c r="I532" s="6"/>
      <c r="J532" s="7"/>
      <c r="K532" s="7"/>
      <c r="L532" s="6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ht="15.0" customHeight="1">
      <c r="A533" s="2"/>
      <c r="B533" s="6"/>
      <c r="C533" s="7"/>
      <c r="D533" s="6"/>
      <c r="E533" s="6"/>
      <c r="F533" s="7"/>
      <c r="G533" s="7"/>
      <c r="H533" s="6"/>
      <c r="I533" s="6"/>
      <c r="J533" s="7"/>
      <c r="K533" s="7"/>
      <c r="L533" s="6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ht="15.0" customHeight="1">
      <c r="A534" s="2"/>
      <c r="B534" s="6"/>
      <c r="C534" s="7"/>
      <c r="D534" s="6"/>
      <c r="E534" s="6"/>
      <c r="F534" s="7"/>
      <c r="G534" s="7"/>
      <c r="H534" s="6"/>
      <c r="I534" s="6"/>
      <c r="J534" s="7"/>
      <c r="K534" s="7"/>
      <c r="L534" s="6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ht="15.0" customHeight="1">
      <c r="A535" s="2"/>
      <c r="B535" s="6"/>
      <c r="C535" s="7"/>
      <c r="D535" s="6"/>
      <c r="E535" s="6"/>
      <c r="F535" s="7"/>
      <c r="G535" s="7"/>
      <c r="H535" s="6"/>
      <c r="I535" s="6"/>
      <c r="J535" s="7"/>
      <c r="K535" s="7"/>
      <c r="L535" s="6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ht="15.0" customHeight="1">
      <c r="A536" s="2"/>
      <c r="B536" s="6"/>
      <c r="C536" s="7"/>
      <c r="D536" s="6"/>
      <c r="E536" s="6"/>
      <c r="F536" s="7"/>
      <c r="G536" s="7"/>
      <c r="H536" s="6"/>
      <c r="I536" s="6"/>
      <c r="J536" s="7"/>
      <c r="K536" s="7"/>
      <c r="L536" s="6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ht="15.0" customHeight="1">
      <c r="A537" s="2"/>
      <c r="B537" s="6"/>
      <c r="C537" s="7"/>
      <c r="D537" s="6"/>
      <c r="E537" s="6"/>
      <c r="F537" s="7"/>
      <c r="G537" s="7"/>
      <c r="H537" s="6"/>
      <c r="I537" s="6"/>
      <c r="J537" s="7"/>
      <c r="K537" s="7"/>
      <c r="L537" s="6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ht="15.0" customHeight="1">
      <c r="A538" s="2"/>
      <c r="B538" s="6"/>
      <c r="C538" s="7"/>
      <c r="D538" s="6"/>
      <c r="E538" s="6"/>
      <c r="F538" s="7"/>
      <c r="G538" s="7"/>
      <c r="H538" s="6"/>
      <c r="I538" s="6"/>
      <c r="J538" s="7"/>
      <c r="K538" s="7"/>
      <c r="L538" s="6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ht="15.0" customHeight="1">
      <c r="A539" s="2"/>
      <c r="B539" s="6"/>
      <c r="C539" s="7"/>
      <c r="D539" s="6"/>
      <c r="E539" s="6"/>
      <c r="F539" s="7"/>
      <c r="G539" s="7"/>
      <c r="H539" s="6"/>
      <c r="I539" s="6"/>
      <c r="J539" s="7"/>
      <c r="K539" s="7"/>
      <c r="L539" s="6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ht="15.0" customHeight="1">
      <c r="A540" s="2"/>
      <c r="B540" s="6"/>
      <c r="C540" s="7"/>
      <c r="D540" s="6"/>
      <c r="E540" s="6"/>
      <c r="F540" s="7"/>
      <c r="G540" s="7"/>
      <c r="H540" s="6"/>
      <c r="I540" s="6"/>
      <c r="J540" s="7"/>
      <c r="K540" s="7"/>
      <c r="L540" s="6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ht="15.0" customHeight="1">
      <c r="A541" s="2"/>
      <c r="B541" s="6"/>
      <c r="C541" s="7"/>
      <c r="D541" s="6"/>
      <c r="E541" s="6"/>
      <c r="F541" s="7"/>
      <c r="G541" s="7"/>
      <c r="H541" s="6"/>
      <c r="I541" s="6"/>
      <c r="J541" s="7"/>
      <c r="K541" s="7"/>
      <c r="L541" s="6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ht="15.0" customHeight="1">
      <c r="A542" s="2"/>
      <c r="B542" s="6"/>
      <c r="C542" s="7"/>
      <c r="D542" s="6"/>
      <c r="E542" s="6"/>
      <c r="F542" s="7"/>
      <c r="G542" s="7"/>
      <c r="H542" s="6"/>
      <c r="I542" s="6"/>
      <c r="J542" s="7"/>
      <c r="K542" s="7"/>
      <c r="L542" s="6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ht="15.0" customHeight="1">
      <c r="A543" s="2"/>
      <c r="B543" s="6"/>
      <c r="C543" s="7"/>
      <c r="D543" s="6"/>
      <c r="E543" s="6"/>
      <c r="F543" s="7"/>
      <c r="G543" s="7"/>
      <c r="H543" s="6"/>
      <c r="I543" s="6"/>
      <c r="J543" s="7"/>
      <c r="K543" s="7"/>
      <c r="L543" s="6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ht="15.0" customHeight="1">
      <c r="A544" s="2"/>
      <c r="B544" s="6"/>
      <c r="C544" s="7"/>
      <c r="D544" s="6"/>
      <c r="E544" s="6"/>
      <c r="F544" s="7"/>
      <c r="G544" s="7"/>
      <c r="H544" s="6"/>
      <c r="I544" s="6"/>
      <c r="J544" s="7"/>
      <c r="K544" s="7"/>
      <c r="L544" s="6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ht="15.0" customHeight="1">
      <c r="A545" s="2"/>
      <c r="B545" s="6"/>
      <c r="C545" s="7"/>
      <c r="D545" s="6"/>
      <c r="E545" s="6"/>
      <c r="F545" s="7"/>
      <c r="G545" s="7"/>
      <c r="H545" s="6"/>
      <c r="I545" s="6"/>
      <c r="J545" s="7"/>
      <c r="K545" s="7"/>
      <c r="L545" s="6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ht="15.0" customHeight="1">
      <c r="A546" s="2"/>
      <c r="B546" s="6"/>
      <c r="C546" s="7"/>
      <c r="D546" s="6"/>
      <c r="E546" s="6"/>
      <c r="F546" s="7"/>
      <c r="G546" s="7"/>
      <c r="H546" s="6"/>
      <c r="I546" s="6"/>
      <c r="J546" s="7"/>
      <c r="K546" s="7"/>
      <c r="L546" s="6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ht="15.0" customHeight="1">
      <c r="A547" s="2"/>
      <c r="B547" s="6"/>
      <c r="C547" s="7"/>
      <c r="D547" s="6"/>
      <c r="E547" s="6"/>
      <c r="F547" s="7"/>
      <c r="G547" s="7"/>
      <c r="H547" s="6"/>
      <c r="I547" s="6"/>
      <c r="J547" s="7"/>
      <c r="K547" s="7"/>
      <c r="L547" s="6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ht="15.0" customHeight="1">
      <c r="A548" s="2"/>
      <c r="B548" s="6"/>
      <c r="C548" s="7"/>
      <c r="D548" s="6"/>
      <c r="E548" s="6"/>
      <c r="F548" s="7"/>
      <c r="G548" s="7"/>
      <c r="H548" s="6"/>
      <c r="I548" s="6"/>
      <c r="J548" s="7"/>
      <c r="K548" s="7"/>
      <c r="L548" s="6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ht="15.0" customHeight="1">
      <c r="A549" s="2"/>
      <c r="B549" s="6"/>
      <c r="C549" s="7"/>
      <c r="D549" s="6"/>
      <c r="E549" s="6"/>
      <c r="F549" s="7"/>
      <c r="G549" s="7"/>
      <c r="H549" s="6"/>
      <c r="I549" s="6"/>
      <c r="J549" s="7"/>
      <c r="K549" s="7"/>
      <c r="L549" s="6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ht="15.0" customHeight="1">
      <c r="A550" s="2"/>
      <c r="B550" s="6"/>
      <c r="C550" s="7"/>
      <c r="D550" s="6"/>
      <c r="E550" s="6"/>
      <c r="F550" s="7"/>
      <c r="G550" s="7"/>
      <c r="H550" s="6"/>
      <c r="I550" s="6"/>
      <c r="J550" s="7"/>
      <c r="K550" s="7"/>
      <c r="L550" s="6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ht="15.0" customHeight="1">
      <c r="A551" s="2"/>
      <c r="B551" s="6"/>
      <c r="C551" s="7"/>
      <c r="D551" s="6"/>
      <c r="E551" s="6"/>
      <c r="F551" s="7"/>
      <c r="G551" s="7"/>
      <c r="H551" s="6"/>
      <c r="I551" s="6"/>
      <c r="J551" s="7"/>
      <c r="K551" s="7"/>
      <c r="L551" s="6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ht="15.0" customHeight="1">
      <c r="A552" s="2"/>
      <c r="B552" s="6"/>
      <c r="C552" s="7"/>
      <c r="D552" s="6"/>
      <c r="E552" s="6"/>
      <c r="F552" s="7"/>
      <c r="G552" s="7"/>
      <c r="H552" s="6"/>
      <c r="I552" s="6"/>
      <c r="J552" s="7"/>
      <c r="K552" s="7"/>
      <c r="L552" s="6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ht="15.0" customHeight="1">
      <c r="A553" s="2"/>
      <c r="B553" s="6"/>
      <c r="C553" s="7"/>
      <c r="D553" s="6"/>
      <c r="E553" s="6"/>
      <c r="F553" s="7"/>
      <c r="G553" s="7"/>
      <c r="H553" s="6"/>
      <c r="I553" s="6"/>
      <c r="J553" s="7"/>
      <c r="K553" s="7"/>
      <c r="L553" s="6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ht="15.0" customHeight="1">
      <c r="A554" s="2"/>
      <c r="B554" s="6"/>
      <c r="C554" s="7"/>
      <c r="D554" s="6"/>
      <c r="E554" s="6"/>
      <c r="F554" s="7"/>
      <c r="G554" s="7"/>
      <c r="H554" s="6"/>
      <c r="I554" s="6"/>
      <c r="J554" s="7"/>
      <c r="K554" s="7"/>
      <c r="L554" s="6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ht="15.0" customHeight="1">
      <c r="A555" s="2"/>
      <c r="B555" s="6"/>
      <c r="C555" s="7"/>
      <c r="D555" s="6"/>
      <c r="E555" s="6"/>
      <c r="F555" s="7"/>
      <c r="G555" s="7"/>
      <c r="H555" s="6"/>
      <c r="I555" s="6"/>
      <c r="J555" s="7"/>
      <c r="K555" s="7"/>
      <c r="L555" s="6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ht="15.0" customHeight="1">
      <c r="A556" s="2"/>
      <c r="B556" s="6"/>
      <c r="C556" s="7"/>
      <c r="D556" s="6"/>
      <c r="E556" s="6"/>
      <c r="F556" s="7"/>
      <c r="G556" s="7"/>
      <c r="H556" s="6"/>
      <c r="I556" s="6"/>
      <c r="J556" s="7"/>
      <c r="K556" s="7"/>
      <c r="L556" s="6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ht="15.0" customHeight="1">
      <c r="A557" s="2"/>
      <c r="B557" s="6"/>
      <c r="C557" s="7"/>
      <c r="D557" s="6"/>
      <c r="E557" s="6"/>
      <c r="F557" s="7"/>
      <c r="G557" s="7"/>
      <c r="H557" s="6"/>
      <c r="I557" s="6"/>
      <c r="J557" s="7"/>
      <c r="K557" s="7"/>
      <c r="L557" s="6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ht="15.0" customHeight="1">
      <c r="A558" s="2"/>
      <c r="B558" s="6"/>
      <c r="C558" s="7"/>
      <c r="D558" s="6"/>
      <c r="E558" s="6"/>
      <c r="F558" s="7"/>
      <c r="G558" s="7"/>
      <c r="H558" s="6"/>
      <c r="I558" s="6"/>
      <c r="J558" s="7"/>
      <c r="K558" s="7"/>
      <c r="L558" s="6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ht="15.0" customHeight="1">
      <c r="A559" s="2"/>
      <c r="B559" s="6"/>
      <c r="C559" s="7"/>
      <c r="D559" s="6"/>
      <c r="E559" s="6"/>
      <c r="F559" s="7"/>
      <c r="G559" s="7"/>
      <c r="H559" s="6"/>
      <c r="I559" s="6"/>
      <c r="J559" s="7"/>
      <c r="K559" s="7"/>
      <c r="L559" s="6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ht="15.0" customHeight="1">
      <c r="A560" s="2"/>
      <c r="B560" s="6"/>
      <c r="C560" s="7"/>
      <c r="D560" s="6"/>
      <c r="E560" s="6"/>
      <c r="F560" s="7"/>
      <c r="G560" s="7"/>
      <c r="H560" s="6"/>
      <c r="I560" s="6"/>
      <c r="J560" s="7"/>
      <c r="K560" s="7"/>
      <c r="L560" s="6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ht="15.0" customHeight="1">
      <c r="A561" s="2"/>
      <c r="B561" s="6"/>
      <c r="C561" s="7"/>
      <c r="D561" s="6"/>
      <c r="E561" s="6"/>
      <c r="F561" s="7"/>
      <c r="G561" s="7"/>
      <c r="H561" s="6"/>
      <c r="I561" s="6"/>
      <c r="J561" s="7"/>
      <c r="K561" s="7"/>
      <c r="L561" s="6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ht="15.0" customHeight="1">
      <c r="A562" s="2"/>
      <c r="B562" s="6"/>
      <c r="C562" s="7"/>
      <c r="D562" s="6"/>
      <c r="E562" s="6"/>
      <c r="F562" s="7"/>
      <c r="G562" s="7"/>
      <c r="H562" s="6"/>
      <c r="I562" s="6"/>
      <c r="J562" s="7"/>
      <c r="K562" s="7"/>
      <c r="L562" s="6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ht="15.0" customHeight="1">
      <c r="A563" s="2"/>
      <c r="B563" s="6"/>
      <c r="C563" s="7"/>
      <c r="D563" s="6"/>
      <c r="E563" s="6"/>
      <c r="F563" s="7"/>
      <c r="G563" s="7"/>
      <c r="H563" s="6"/>
      <c r="I563" s="6"/>
      <c r="J563" s="7"/>
      <c r="K563" s="7"/>
      <c r="L563" s="6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ht="15.0" customHeight="1">
      <c r="A564" s="2"/>
      <c r="B564" s="6"/>
      <c r="C564" s="7"/>
      <c r="D564" s="6"/>
      <c r="E564" s="6"/>
      <c r="F564" s="7"/>
      <c r="G564" s="7"/>
      <c r="H564" s="6"/>
      <c r="I564" s="6"/>
      <c r="J564" s="7"/>
      <c r="K564" s="7"/>
      <c r="L564" s="6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ht="15.0" customHeight="1">
      <c r="A565" s="2"/>
      <c r="B565" s="6"/>
      <c r="C565" s="7"/>
      <c r="D565" s="6"/>
      <c r="E565" s="6"/>
      <c r="F565" s="7"/>
      <c r="G565" s="7"/>
      <c r="H565" s="6"/>
      <c r="I565" s="6"/>
      <c r="J565" s="7"/>
      <c r="K565" s="7"/>
      <c r="L565" s="6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ht="15.0" customHeight="1">
      <c r="A566" s="2"/>
      <c r="B566" s="6"/>
      <c r="C566" s="7"/>
      <c r="D566" s="6"/>
      <c r="E566" s="6"/>
      <c r="F566" s="7"/>
      <c r="G566" s="7"/>
      <c r="H566" s="6"/>
      <c r="I566" s="6"/>
      <c r="J566" s="7"/>
      <c r="K566" s="7"/>
      <c r="L566" s="6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ht="15.0" customHeight="1">
      <c r="A567" s="2"/>
      <c r="B567" s="6"/>
      <c r="C567" s="7"/>
      <c r="D567" s="6"/>
      <c r="E567" s="6"/>
      <c r="F567" s="7"/>
      <c r="G567" s="7"/>
      <c r="H567" s="6"/>
      <c r="I567" s="6"/>
      <c r="J567" s="7"/>
      <c r="K567" s="7"/>
      <c r="L567" s="6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ht="15.0" customHeight="1">
      <c r="A568" s="2"/>
      <c r="B568" s="6"/>
      <c r="C568" s="7"/>
      <c r="D568" s="6"/>
      <c r="E568" s="6"/>
      <c r="F568" s="7"/>
      <c r="G568" s="7"/>
      <c r="H568" s="6"/>
      <c r="I568" s="6"/>
      <c r="J568" s="7"/>
      <c r="K568" s="7"/>
      <c r="L568" s="6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ht="15.0" customHeight="1">
      <c r="A569" s="2"/>
      <c r="B569" s="6"/>
      <c r="C569" s="7"/>
      <c r="D569" s="6"/>
      <c r="E569" s="6"/>
      <c r="F569" s="7"/>
      <c r="G569" s="7"/>
      <c r="H569" s="6"/>
      <c r="I569" s="6"/>
      <c r="J569" s="7"/>
      <c r="K569" s="7"/>
      <c r="L569" s="6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ht="15.0" customHeight="1">
      <c r="A570" s="2"/>
      <c r="B570" s="6"/>
      <c r="C570" s="7"/>
      <c r="D570" s="6"/>
      <c r="E570" s="6"/>
      <c r="F570" s="7"/>
      <c r="G570" s="7"/>
      <c r="H570" s="6"/>
      <c r="I570" s="6"/>
      <c r="J570" s="7"/>
      <c r="K570" s="7"/>
      <c r="L570" s="6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ht="15.0" customHeight="1">
      <c r="A571" s="2"/>
      <c r="B571" s="6"/>
      <c r="C571" s="7"/>
      <c r="D571" s="6"/>
      <c r="E571" s="6"/>
      <c r="F571" s="7"/>
      <c r="G571" s="7"/>
      <c r="H571" s="6"/>
      <c r="I571" s="6"/>
      <c r="J571" s="7"/>
      <c r="K571" s="7"/>
      <c r="L571" s="6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ht="15.0" customHeight="1">
      <c r="A572" s="2"/>
      <c r="B572" s="6"/>
      <c r="C572" s="7"/>
      <c r="D572" s="6"/>
      <c r="E572" s="6"/>
      <c r="F572" s="7"/>
      <c r="G572" s="7"/>
      <c r="H572" s="6"/>
      <c r="I572" s="6"/>
      <c r="J572" s="7"/>
      <c r="K572" s="7"/>
      <c r="L572" s="6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ht="15.0" customHeight="1">
      <c r="A573" s="2"/>
      <c r="B573" s="6"/>
      <c r="C573" s="7"/>
      <c r="D573" s="6"/>
      <c r="E573" s="6"/>
      <c r="F573" s="7"/>
      <c r="G573" s="7"/>
      <c r="H573" s="6"/>
      <c r="I573" s="6"/>
      <c r="J573" s="7"/>
      <c r="K573" s="7"/>
      <c r="L573" s="6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ht="15.0" customHeight="1">
      <c r="A574" s="2"/>
      <c r="B574" s="6"/>
      <c r="C574" s="7"/>
      <c r="D574" s="6"/>
      <c r="E574" s="6"/>
      <c r="F574" s="7"/>
      <c r="G574" s="7"/>
      <c r="H574" s="6"/>
      <c r="I574" s="6"/>
      <c r="J574" s="7"/>
      <c r="K574" s="7"/>
      <c r="L574" s="6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ht="15.0" customHeight="1">
      <c r="A575" s="2"/>
      <c r="B575" s="6"/>
      <c r="C575" s="7"/>
      <c r="D575" s="6"/>
      <c r="E575" s="6"/>
      <c r="F575" s="7"/>
      <c r="G575" s="7"/>
      <c r="H575" s="6"/>
      <c r="I575" s="6"/>
      <c r="J575" s="7"/>
      <c r="K575" s="7"/>
      <c r="L575" s="6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ht="15.0" customHeight="1">
      <c r="A576" s="2"/>
      <c r="B576" s="6"/>
      <c r="C576" s="7"/>
      <c r="D576" s="6"/>
      <c r="E576" s="6"/>
      <c r="F576" s="7"/>
      <c r="G576" s="7"/>
      <c r="H576" s="6"/>
      <c r="I576" s="6"/>
      <c r="J576" s="7"/>
      <c r="K576" s="7"/>
      <c r="L576" s="6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ht="15.0" customHeight="1">
      <c r="A577" s="2"/>
      <c r="B577" s="6"/>
      <c r="C577" s="7"/>
      <c r="D577" s="6"/>
      <c r="E577" s="6"/>
      <c r="F577" s="7"/>
      <c r="G577" s="7"/>
      <c r="H577" s="6"/>
      <c r="I577" s="6"/>
      <c r="J577" s="7"/>
      <c r="K577" s="7"/>
      <c r="L577" s="6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ht="15.0" customHeight="1">
      <c r="A578" s="2"/>
      <c r="B578" s="6"/>
      <c r="C578" s="7"/>
      <c r="D578" s="6"/>
      <c r="E578" s="6"/>
      <c r="F578" s="7"/>
      <c r="G578" s="7"/>
      <c r="H578" s="6"/>
      <c r="I578" s="6"/>
      <c r="J578" s="7"/>
      <c r="K578" s="7"/>
      <c r="L578" s="6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ht="15.0" customHeight="1">
      <c r="A579" s="2"/>
      <c r="B579" s="6"/>
      <c r="C579" s="7"/>
      <c r="D579" s="6"/>
      <c r="E579" s="6"/>
      <c r="F579" s="7"/>
      <c r="G579" s="7"/>
      <c r="H579" s="6"/>
      <c r="I579" s="6"/>
      <c r="J579" s="7"/>
      <c r="K579" s="7"/>
      <c r="L579" s="6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ht="15.0" customHeight="1">
      <c r="A580" s="2"/>
      <c r="B580" s="6"/>
      <c r="C580" s="7"/>
      <c r="D580" s="6"/>
      <c r="E580" s="6"/>
      <c r="F580" s="7"/>
      <c r="G580" s="7"/>
      <c r="H580" s="6"/>
      <c r="I580" s="6"/>
      <c r="J580" s="7"/>
      <c r="K580" s="7"/>
      <c r="L580" s="6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ht="15.0" customHeight="1">
      <c r="A581" s="2"/>
      <c r="B581" s="6"/>
      <c r="C581" s="7"/>
      <c r="D581" s="6"/>
      <c r="E581" s="6"/>
      <c r="F581" s="7"/>
      <c r="G581" s="7"/>
      <c r="H581" s="6"/>
      <c r="I581" s="6"/>
      <c r="J581" s="7"/>
      <c r="K581" s="7"/>
      <c r="L581" s="6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ht="15.0" customHeight="1">
      <c r="A582" s="2"/>
      <c r="B582" s="6"/>
      <c r="C582" s="7"/>
      <c r="D582" s="6"/>
      <c r="E582" s="6"/>
      <c r="F582" s="7"/>
      <c r="G582" s="7"/>
      <c r="H582" s="6"/>
      <c r="I582" s="6"/>
      <c r="J582" s="7"/>
      <c r="K582" s="7"/>
      <c r="L582" s="6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ht="15.0" customHeight="1">
      <c r="A583" s="2"/>
      <c r="B583" s="6"/>
      <c r="C583" s="7"/>
      <c r="D583" s="6"/>
      <c r="E583" s="6"/>
      <c r="F583" s="7"/>
      <c r="G583" s="7"/>
      <c r="H583" s="6"/>
      <c r="I583" s="6"/>
      <c r="J583" s="7"/>
      <c r="K583" s="7"/>
      <c r="L583" s="6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ht="15.0" customHeight="1">
      <c r="A584" s="2"/>
      <c r="B584" s="6"/>
      <c r="C584" s="7"/>
      <c r="D584" s="6"/>
      <c r="E584" s="6"/>
      <c r="F584" s="7"/>
      <c r="G584" s="7"/>
      <c r="H584" s="6"/>
      <c r="I584" s="6"/>
      <c r="J584" s="7"/>
      <c r="K584" s="7"/>
      <c r="L584" s="6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ht="15.0" customHeight="1">
      <c r="A585" s="2"/>
      <c r="B585" s="6"/>
      <c r="C585" s="7"/>
      <c r="D585" s="6"/>
      <c r="E585" s="6"/>
      <c r="F585" s="7"/>
      <c r="G585" s="7"/>
      <c r="H585" s="6"/>
      <c r="I585" s="6"/>
      <c r="J585" s="7"/>
      <c r="K585" s="7"/>
      <c r="L585" s="6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ht="15.0" customHeight="1">
      <c r="A586" s="2"/>
      <c r="B586" s="6"/>
      <c r="C586" s="7"/>
      <c r="D586" s="6"/>
      <c r="E586" s="6"/>
      <c r="F586" s="7"/>
      <c r="G586" s="7"/>
      <c r="H586" s="6"/>
      <c r="I586" s="6"/>
      <c r="J586" s="7"/>
      <c r="K586" s="7"/>
      <c r="L586" s="6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ht="15.0" customHeight="1">
      <c r="A587" s="2"/>
      <c r="B587" s="6"/>
      <c r="C587" s="7"/>
      <c r="D587" s="6"/>
      <c r="E587" s="6"/>
      <c r="F587" s="7"/>
      <c r="G587" s="7"/>
      <c r="H587" s="6"/>
      <c r="I587" s="6"/>
      <c r="J587" s="7"/>
      <c r="K587" s="7"/>
      <c r="L587" s="6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ht="15.0" customHeight="1">
      <c r="A588" s="2"/>
      <c r="B588" s="6"/>
      <c r="C588" s="7"/>
      <c r="D588" s="6"/>
      <c r="E588" s="6"/>
      <c r="F588" s="7"/>
      <c r="G588" s="7"/>
      <c r="H588" s="6"/>
      <c r="I588" s="6"/>
      <c r="J588" s="7"/>
      <c r="K588" s="7"/>
      <c r="L588" s="6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ht="15.0" customHeight="1">
      <c r="A589" s="2"/>
      <c r="B589" s="6"/>
      <c r="C589" s="7"/>
      <c r="D589" s="6"/>
      <c r="E589" s="6"/>
      <c r="F589" s="7"/>
      <c r="G589" s="7"/>
      <c r="H589" s="6"/>
      <c r="I589" s="6"/>
      <c r="J589" s="7"/>
      <c r="K589" s="7"/>
      <c r="L589" s="6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ht="15.0" customHeight="1">
      <c r="A590" s="2"/>
      <c r="B590" s="6"/>
      <c r="C590" s="7"/>
      <c r="D590" s="6"/>
      <c r="E590" s="6"/>
      <c r="F590" s="7"/>
      <c r="G590" s="7"/>
      <c r="H590" s="6"/>
      <c r="I590" s="6"/>
      <c r="J590" s="7"/>
      <c r="K590" s="7"/>
      <c r="L590" s="6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ht="15.0" customHeight="1">
      <c r="A591" s="2"/>
      <c r="B591" s="6"/>
      <c r="C591" s="7"/>
      <c r="D591" s="6"/>
      <c r="E591" s="6"/>
      <c r="F591" s="7"/>
      <c r="G591" s="7"/>
      <c r="H591" s="6"/>
      <c r="I591" s="6"/>
      <c r="J591" s="7"/>
      <c r="K591" s="7"/>
      <c r="L591" s="6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ht="15.0" customHeight="1">
      <c r="A592" s="2"/>
      <c r="B592" s="6"/>
      <c r="C592" s="7"/>
      <c r="D592" s="6"/>
      <c r="E592" s="6"/>
      <c r="F592" s="7"/>
      <c r="G592" s="7"/>
      <c r="H592" s="6"/>
      <c r="I592" s="6"/>
      <c r="J592" s="7"/>
      <c r="K592" s="7"/>
      <c r="L592" s="6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ht="15.0" customHeight="1">
      <c r="A593" s="2"/>
      <c r="B593" s="6"/>
      <c r="C593" s="7"/>
      <c r="D593" s="6"/>
      <c r="E593" s="6"/>
      <c r="F593" s="7"/>
      <c r="G593" s="7"/>
      <c r="H593" s="6"/>
      <c r="I593" s="6"/>
      <c r="J593" s="7"/>
      <c r="K593" s="7"/>
      <c r="L593" s="6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ht="15.0" customHeight="1">
      <c r="A594" s="2"/>
      <c r="B594" s="6"/>
      <c r="C594" s="7"/>
      <c r="D594" s="6"/>
      <c r="E594" s="6"/>
      <c r="F594" s="7"/>
      <c r="G594" s="7"/>
      <c r="H594" s="6"/>
      <c r="I594" s="6"/>
      <c r="J594" s="7"/>
      <c r="K594" s="7"/>
      <c r="L594" s="6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ht="15.0" customHeight="1">
      <c r="A595" s="2"/>
      <c r="B595" s="6"/>
      <c r="C595" s="7"/>
      <c r="D595" s="6"/>
      <c r="E595" s="6"/>
      <c r="F595" s="7"/>
      <c r="G595" s="7"/>
      <c r="H595" s="6"/>
      <c r="I595" s="6"/>
      <c r="J595" s="7"/>
      <c r="K595" s="7"/>
      <c r="L595" s="6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ht="15.0" customHeight="1">
      <c r="A596" s="2"/>
      <c r="B596" s="6"/>
      <c r="C596" s="7"/>
      <c r="D596" s="6"/>
      <c r="E596" s="6"/>
      <c r="F596" s="7"/>
      <c r="G596" s="7"/>
      <c r="H596" s="6"/>
      <c r="I596" s="6"/>
      <c r="J596" s="7"/>
      <c r="K596" s="7"/>
      <c r="L596" s="6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ht="15.0" customHeight="1">
      <c r="A597" s="2"/>
      <c r="B597" s="6"/>
      <c r="C597" s="7"/>
      <c r="D597" s="6"/>
      <c r="E597" s="6"/>
      <c r="F597" s="7"/>
      <c r="G597" s="7"/>
      <c r="H597" s="6"/>
      <c r="I597" s="6"/>
      <c r="J597" s="7"/>
      <c r="K597" s="7"/>
      <c r="L597" s="6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ht="15.0" customHeight="1">
      <c r="A598" s="2"/>
      <c r="B598" s="6"/>
      <c r="C598" s="7"/>
      <c r="D598" s="6"/>
      <c r="E598" s="6"/>
      <c r="F598" s="7"/>
      <c r="G598" s="7"/>
      <c r="H598" s="6"/>
      <c r="I598" s="6"/>
      <c r="J598" s="7"/>
      <c r="K598" s="7"/>
      <c r="L598" s="6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ht="15.0" customHeight="1">
      <c r="A599" s="2"/>
      <c r="B599" s="6"/>
      <c r="C599" s="7"/>
      <c r="D599" s="6"/>
      <c r="E599" s="6"/>
      <c r="F599" s="7"/>
      <c r="G599" s="7"/>
      <c r="H599" s="6"/>
      <c r="I599" s="6"/>
      <c r="J599" s="7"/>
      <c r="K599" s="7"/>
      <c r="L599" s="6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ht="15.0" customHeight="1">
      <c r="A600" s="2"/>
      <c r="B600" s="6"/>
      <c r="C600" s="7"/>
      <c r="D600" s="6"/>
      <c r="E600" s="6"/>
      <c r="F600" s="7"/>
      <c r="G600" s="7"/>
      <c r="H600" s="6"/>
      <c r="I600" s="6"/>
      <c r="J600" s="7"/>
      <c r="K600" s="7"/>
      <c r="L600" s="6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ht="15.0" customHeight="1">
      <c r="A601" s="2"/>
      <c r="B601" s="6"/>
      <c r="C601" s="7"/>
      <c r="D601" s="6"/>
      <c r="E601" s="6"/>
      <c r="F601" s="7"/>
      <c r="G601" s="7"/>
      <c r="H601" s="6"/>
      <c r="I601" s="6"/>
      <c r="J601" s="7"/>
      <c r="K601" s="7"/>
      <c r="L601" s="6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ht="15.0" customHeight="1">
      <c r="A602" s="2"/>
      <c r="B602" s="6"/>
      <c r="C602" s="7"/>
      <c r="D602" s="6"/>
      <c r="E602" s="6"/>
      <c r="F602" s="7"/>
      <c r="G602" s="7"/>
      <c r="H602" s="6"/>
      <c r="I602" s="6"/>
      <c r="J602" s="7"/>
      <c r="K602" s="7"/>
      <c r="L602" s="6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ht="15.0" customHeight="1">
      <c r="A603" s="2"/>
      <c r="B603" s="6"/>
      <c r="C603" s="7"/>
      <c r="D603" s="6"/>
      <c r="E603" s="6"/>
      <c r="F603" s="7"/>
      <c r="G603" s="7"/>
      <c r="H603" s="6"/>
      <c r="I603" s="6"/>
      <c r="J603" s="7"/>
      <c r="K603" s="7"/>
      <c r="L603" s="6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ht="15.0" customHeight="1">
      <c r="A604" s="2"/>
      <c r="B604" s="6"/>
      <c r="C604" s="7"/>
      <c r="D604" s="6"/>
      <c r="E604" s="6"/>
      <c r="F604" s="7"/>
      <c r="G604" s="7"/>
      <c r="H604" s="6"/>
      <c r="I604" s="6"/>
      <c r="J604" s="7"/>
      <c r="K604" s="7"/>
      <c r="L604" s="6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ht="15.0" customHeight="1">
      <c r="A605" s="2"/>
      <c r="B605" s="6"/>
      <c r="C605" s="7"/>
      <c r="D605" s="6"/>
      <c r="E605" s="6"/>
      <c r="F605" s="7"/>
      <c r="G605" s="7"/>
      <c r="H605" s="6"/>
      <c r="I605" s="6"/>
      <c r="J605" s="7"/>
      <c r="K605" s="7"/>
      <c r="L605" s="6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ht="15.0" customHeight="1">
      <c r="A606" s="2"/>
      <c r="B606" s="6"/>
      <c r="C606" s="7"/>
      <c r="D606" s="6"/>
      <c r="E606" s="6"/>
      <c r="F606" s="7"/>
      <c r="G606" s="7"/>
      <c r="H606" s="6"/>
      <c r="I606" s="6"/>
      <c r="J606" s="7"/>
      <c r="K606" s="7"/>
      <c r="L606" s="6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ht="15.0" customHeight="1">
      <c r="A607" s="2"/>
      <c r="B607" s="6"/>
      <c r="C607" s="7"/>
      <c r="D607" s="6"/>
      <c r="E607" s="6"/>
      <c r="F607" s="7"/>
      <c r="G607" s="7"/>
      <c r="H607" s="6"/>
      <c r="I607" s="6"/>
      <c r="J607" s="7"/>
      <c r="K607" s="7"/>
      <c r="L607" s="6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ht="15.0" customHeight="1">
      <c r="A608" s="2"/>
      <c r="B608" s="6"/>
      <c r="C608" s="7"/>
      <c r="D608" s="6"/>
      <c r="E608" s="6"/>
      <c r="F608" s="7"/>
      <c r="G608" s="7"/>
      <c r="H608" s="6"/>
      <c r="I608" s="6"/>
      <c r="J608" s="7"/>
      <c r="K608" s="7"/>
      <c r="L608" s="6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ht="15.0" customHeight="1">
      <c r="A609" s="2"/>
      <c r="B609" s="6"/>
      <c r="C609" s="7"/>
      <c r="D609" s="6"/>
      <c r="E609" s="6"/>
      <c r="F609" s="7"/>
      <c r="G609" s="7"/>
      <c r="H609" s="6"/>
      <c r="I609" s="6"/>
      <c r="J609" s="7"/>
      <c r="K609" s="7"/>
      <c r="L609" s="6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ht="15.0" customHeight="1">
      <c r="A610" s="2"/>
      <c r="B610" s="6"/>
      <c r="C610" s="7"/>
      <c r="D610" s="6"/>
      <c r="E610" s="6"/>
      <c r="F610" s="7"/>
      <c r="G610" s="7"/>
      <c r="H610" s="6"/>
      <c r="I610" s="6"/>
      <c r="J610" s="7"/>
      <c r="K610" s="7"/>
      <c r="L610" s="6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ht="15.0" customHeight="1">
      <c r="A611" s="2"/>
      <c r="B611" s="6"/>
      <c r="C611" s="7"/>
      <c r="D611" s="6"/>
      <c r="E611" s="6"/>
      <c r="F611" s="7"/>
      <c r="G611" s="7"/>
      <c r="H611" s="6"/>
      <c r="I611" s="6"/>
      <c r="J611" s="7"/>
      <c r="K611" s="7"/>
      <c r="L611" s="6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ht="15.0" customHeight="1">
      <c r="A612" s="2"/>
      <c r="B612" s="6"/>
      <c r="C612" s="7"/>
      <c r="D612" s="6"/>
      <c r="E612" s="6"/>
      <c r="F612" s="7"/>
      <c r="G612" s="7"/>
      <c r="H612" s="6"/>
      <c r="I612" s="6"/>
      <c r="J612" s="7"/>
      <c r="K612" s="7"/>
      <c r="L612" s="6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ht="15.0" customHeight="1">
      <c r="A613" s="2"/>
      <c r="B613" s="6"/>
      <c r="C613" s="7"/>
      <c r="D613" s="6"/>
      <c r="E613" s="6"/>
      <c r="F613" s="7"/>
      <c r="G613" s="7"/>
      <c r="H613" s="6"/>
      <c r="I613" s="6"/>
      <c r="J613" s="7"/>
      <c r="K613" s="7"/>
      <c r="L613" s="6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ht="15.0" customHeight="1">
      <c r="A614" s="2"/>
      <c r="B614" s="6"/>
      <c r="C614" s="7"/>
      <c r="D614" s="6"/>
      <c r="E614" s="6"/>
      <c r="F614" s="7"/>
      <c r="G614" s="7"/>
      <c r="H614" s="6"/>
      <c r="I614" s="6"/>
      <c r="J614" s="7"/>
      <c r="K614" s="7"/>
      <c r="L614" s="6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ht="15.0" customHeight="1">
      <c r="A615" s="2"/>
      <c r="B615" s="6"/>
      <c r="C615" s="7"/>
      <c r="D615" s="6"/>
      <c r="E615" s="6"/>
      <c r="F615" s="7"/>
      <c r="G615" s="7"/>
      <c r="H615" s="6"/>
      <c r="I615" s="6"/>
      <c r="J615" s="7"/>
      <c r="K615" s="7"/>
      <c r="L615" s="6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ht="15.0" customHeight="1">
      <c r="A616" s="2"/>
      <c r="B616" s="6"/>
      <c r="C616" s="7"/>
      <c r="D616" s="6"/>
      <c r="E616" s="6"/>
      <c r="F616" s="7"/>
      <c r="G616" s="7"/>
      <c r="H616" s="6"/>
      <c r="I616" s="6"/>
      <c r="J616" s="7"/>
      <c r="K616" s="7"/>
      <c r="L616" s="6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ht="15.0" customHeight="1">
      <c r="A617" s="2"/>
      <c r="B617" s="6"/>
      <c r="C617" s="7"/>
      <c r="D617" s="6"/>
      <c r="E617" s="6"/>
      <c r="F617" s="7"/>
      <c r="G617" s="7"/>
      <c r="H617" s="6"/>
      <c r="I617" s="6"/>
      <c r="J617" s="7"/>
      <c r="K617" s="7"/>
      <c r="L617" s="6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ht="15.0" customHeight="1">
      <c r="A618" s="2"/>
      <c r="B618" s="6"/>
      <c r="C618" s="7"/>
      <c r="D618" s="6"/>
      <c r="E618" s="6"/>
      <c r="F618" s="7"/>
      <c r="G618" s="7"/>
      <c r="H618" s="6"/>
      <c r="I618" s="6"/>
      <c r="J618" s="7"/>
      <c r="K618" s="7"/>
      <c r="L618" s="6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ht="15.0" customHeight="1">
      <c r="A619" s="2"/>
      <c r="B619" s="6"/>
      <c r="C619" s="7"/>
      <c r="D619" s="6"/>
      <c r="E619" s="6"/>
      <c r="F619" s="7"/>
      <c r="G619" s="7"/>
      <c r="H619" s="6"/>
      <c r="I619" s="6"/>
      <c r="J619" s="7"/>
      <c r="K619" s="7"/>
      <c r="L619" s="6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ht="15.0" customHeight="1">
      <c r="A620" s="2"/>
      <c r="B620" s="6"/>
      <c r="C620" s="7"/>
      <c r="D620" s="6"/>
      <c r="E620" s="6"/>
      <c r="F620" s="7"/>
      <c r="G620" s="7"/>
      <c r="H620" s="6"/>
      <c r="I620" s="6"/>
      <c r="J620" s="7"/>
      <c r="K620" s="7"/>
      <c r="L620" s="6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ht="15.0" customHeight="1">
      <c r="A621" s="2"/>
      <c r="B621" s="6"/>
      <c r="C621" s="7"/>
      <c r="D621" s="6"/>
      <c r="E621" s="6"/>
      <c r="F621" s="7"/>
      <c r="G621" s="7"/>
      <c r="H621" s="6"/>
      <c r="I621" s="6"/>
      <c r="J621" s="7"/>
      <c r="K621" s="7"/>
      <c r="L621" s="6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ht="15.0" customHeight="1">
      <c r="A622" s="2"/>
      <c r="B622" s="6"/>
      <c r="C622" s="7"/>
      <c r="D622" s="6"/>
      <c r="E622" s="6"/>
      <c r="F622" s="7"/>
      <c r="G622" s="7"/>
      <c r="H622" s="6"/>
      <c r="I622" s="6"/>
      <c r="J622" s="7"/>
      <c r="K622" s="7"/>
      <c r="L622" s="6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ht="15.0" customHeight="1">
      <c r="A623" s="2"/>
      <c r="B623" s="6"/>
      <c r="C623" s="7"/>
      <c r="D623" s="6"/>
      <c r="E623" s="6"/>
      <c r="F623" s="7"/>
      <c r="G623" s="7"/>
      <c r="H623" s="6"/>
      <c r="I623" s="6"/>
      <c r="J623" s="7"/>
      <c r="K623" s="7"/>
      <c r="L623" s="6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ht="15.0" customHeight="1">
      <c r="A624" s="2"/>
      <c r="B624" s="6"/>
      <c r="C624" s="7"/>
      <c r="D624" s="6"/>
      <c r="E624" s="6"/>
      <c r="F624" s="7"/>
      <c r="G624" s="7"/>
      <c r="H624" s="6"/>
      <c r="I624" s="6"/>
      <c r="J624" s="7"/>
      <c r="K624" s="7"/>
      <c r="L624" s="6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ht="15.0" customHeight="1">
      <c r="A625" s="2"/>
      <c r="B625" s="6"/>
      <c r="C625" s="7"/>
      <c r="D625" s="6"/>
      <c r="E625" s="6"/>
      <c r="F625" s="7"/>
      <c r="G625" s="7"/>
      <c r="H625" s="6"/>
      <c r="I625" s="6"/>
      <c r="J625" s="7"/>
      <c r="K625" s="7"/>
      <c r="L625" s="6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ht="15.0" customHeight="1">
      <c r="A626" s="2"/>
      <c r="B626" s="6"/>
      <c r="C626" s="7"/>
      <c r="D626" s="6"/>
      <c r="E626" s="6"/>
      <c r="F626" s="7"/>
      <c r="G626" s="7"/>
      <c r="H626" s="6"/>
      <c r="I626" s="6"/>
      <c r="J626" s="7"/>
      <c r="K626" s="7"/>
      <c r="L626" s="6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ht="15.0" customHeight="1">
      <c r="A627" s="2"/>
      <c r="B627" s="6"/>
      <c r="C627" s="7"/>
      <c r="D627" s="6"/>
      <c r="E627" s="6"/>
      <c r="F627" s="7"/>
      <c r="G627" s="7"/>
      <c r="H627" s="6"/>
      <c r="I627" s="6"/>
      <c r="J627" s="7"/>
      <c r="K627" s="7"/>
      <c r="L627" s="6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ht="15.0" customHeight="1">
      <c r="A628" s="2"/>
      <c r="B628" s="6"/>
      <c r="C628" s="7"/>
      <c r="D628" s="6"/>
      <c r="E628" s="6"/>
      <c r="F628" s="7"/>
      <c r="G628" s="7"/>
      <c r="H628" s="6"/>
      <c r="I628" s="6"/>
      <c r="J628" s="7"/>
      <c r="K628" s="7"/>
      <c r="L628" s="6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ht="15.0" customHeight="1">
      <c r="A629" s="2"/>
      <c r="B629" s="6"/>
      <c r="C629" s="7"/>
      <c r="D629" s="6"/>
      <c r="E629" s="6"/>
      <c r="F629" s="7"/>
      <c r="G629" s="7"/>
      <c r="H629" s="6"/>
      <c r="I629" s="6"/>
      <c r="J629" s="7"/>
      <c r="K629" s="7"/>
      <c r="L629" s="6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ht="15.0" customHeight="1">
      <c r="A630" s="2"/>
      <c r="B630" s="6"/>
      <c r="C630" s="7"/>
      <c r="D630" s="6"/>
      <c r="E630" s="6"/>
      <c r="F630" s="7"/>
      <c r="G630" s="7"/>
      <c r="H630" s="6"/>
      <c r="I630" s="6"/>
      <c r="J630" s="7"/>
      <c r="K630" s="7"/>
      <c r="L630" s="6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ht="15.0" customHeight="1">
      <c r="A631" s="2"/>
      <c r="B631" s="6"/>
      <c r="C631" s="7"/>
      <c r="D631" s="6"/>
      <c r="E631" s="6"/>
      <c r="F631" s="7"/>
      <c r="G631" s="7"/>
      <c r="H631" s="6"/>
      <c r="I631" s="6"/>
      <c r="J631" s="7"/>
      <c r="K631" s="7"/>
      <c r="L631" s="6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ht="15.0" customHeight="1">
      <c r="A632" s="2"/>
      <c r="B632" s="6"/>
      <c r="C632" s="7"/>
      <c r="D632" s="6"/>
      <c r="E632" s="6"/>
      <c r="F632" s="7"/>
      <c r="G632" s="7"/>
      <c r="H632" s="6"/>
      <c r="I632" s="6"/>
      <c r="J632" s="7"/>
      <c r="K632" s="7"/>
      <c r="L632" s="6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ht="15.0" customHeight="1">
      <c r="A633" s="2"/>
      <c r="B633" s="6"/>
      <c r="C633" s="7"/>
      <c r="D633" s="6"/>
      <c r="E633" s="6"/>
      <c r="F633" s="7"/>
      <c r="G633" s="7"/>
      <c r="H633" s="6"/>
      <c r="I633" s="6"/>
      <c r="J633" s="7"/>
      <c r="K633" s="7"/>
      <c r="L633" s="6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ht="15.0" customHeight="1">
      <c r="A634" s="2"/>
      <c r="B634" s="6"/>
      <c r="C634" s="7"/>
      <c r="D634" s="6"/>
      <c r="E634" s="6"/>
      <c r="F634" s="7"/>
      <c r="G634" s="7"/>
      <c r="H634" s="6"/>
      <c r="I634" s="6"/>
      <c r="J634" s="7"/>
      <c r="K634" s="7"/>
      <c r="L634" s="6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ht="15.0" customHeight="1">
      <c r="A635" s="2"/>
      <c r="B635" s="6"/>
      <c r="C635" s="7"/>
      <c r="D635" s="6"/>
      <c r="E635" s="6"/>
      <c r="F635" s="7"/>
      <c r="G635" s="7"/>
      <c r="H635" s="6"/>
      <c r="I635" s="6"/>
      <c r="J635" s="7"/>
      <c r="K635" s="7"/>
      <c r="L635" s="6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ht="15.0" customHeight="1">
      <c r="A636" s="2"/>
      <c r="B636" s="6"/>
      <c r="C636" s="7"/>
      <c r="D636" s="6"/>
      <c r="E636" s="6"/>
      <c r="F636" s="7"/>
      <c r="G636" s="7"/>
      <c r="H636" s="6"/>
      <c r="I636" s="6"/>
      <c r="J636" s="7"/>
      <c r="K636" s="7"/>
      <c r="L636" s="6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ht="15.0" customHeight="1">
      <c r="A637" s="2"/>
      <c r="B637" s="6"/>
      <c r="C637" s="7"/>
      <c r="D637" s="6"/>
      <c r="E637" s="6"/>
      <c r="F637" s="7"/>
      <c r="G637" s="7"/>
      <c r="H637" s="6"/>
      <c r="I637" s="6"/>
      <c r="J637" s="7"/>
      <c r="K637" s="7"/>
      <c r="L637" s="6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ht="15.0" customHeight="1">
      <c r="A638" s="2"/>
      <c r="B638" s="6"/>
      <c r="C638" s="7"/>
      <c r="D638" s="6"/>
      <c r="E638" s="6"/>
      <c r="F638" s="7"/>
      <c r="G638" s="7"/>
      <c r="H638" s="6"/>
      <c r="I638" s="6"/>
      <c r="J638" s="7"/>
      <c r="K638" s="7"/>
      <c r="L638" s="6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ht="15.0" customHeight="1">
      <c r="A639" s="2"/>
      <c r="B639" s="6"/>
      <c r="C639" s="7"/>
      <c r="D639" s="6"/>
      <c r="E639" s="6"/>
      <c r="F639" s="7"/>
      <c r="G639" s="7"/>
      <c r="H639" s="6"/>
      <c r="I639" s="6"/>
      <c r="J639" s="7"/>
      <c r="K639" s="7"/>
      <c r="L639" s="6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ht="15.0" customHeight="1">
      <c r="A640" s="2"/>
      <c r="B640" s="6"/>
      <c r="C640" s="7"/>
      <c r="D640" s="6"/>
      <c r="E640" s="6"/>
      <c r="F640" s="7"/>
      <c r="G640" s="7"/>
      <c r="H640" s="6"/>
      <c r="I640" s="6"/>
      <c r="J640" s="7"/>
      <c r="K640" s="7"/>
      <c r="L640" s="6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ht="15.0" customHeight="1">
      <c r="A641" s="2"/>
      <c r="B641" s="6"/>
      <c r="C641" s="7"/>
      <c r="D641" s="6"/>
      <c r="E641" s="6"/>
      <c r="F641" s="7"/>
      <c r="G641" s="7"/>
      <c r="H641" s="6"/>
      <c r="I641" s="6"/>
      <c r="J641" s="7"/>
      <c r="K641" s="7"/>
      <c r="L641" s="6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ht="15.0" customHeight="1">
      <c r="A642" s="2"/>
      <c r="B642" s="6"/>
      <c r="C642" s="7"/>
      <c r="D642" s="6"/>
      <c r="E642" s="6"/>
      <c r="F642" s="7"/>
      <c r="G642" s="7"/>
      <c r="H642" s="6"/>
      <c r="I642" s="6"/>
      <c r="J642" s="7"/>
      <c r="K642" s="7"/>
      <c r="L642" s="6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ht="15.0" customHeight="1">
      <c r="A643" s="2"/>
      <c r="B643" s="6"/>
      <c r="C643" s="7"/>
      <c r="D643" s="6"/>
      <c r="E643" s="6"/>
      <c r="F643" s="7"/>
      <c r="G643" s="7"/>
      <c r="H643" s="6"/>
      <c r="I643" s="6"/>
      <c r="J643" s="7"/>
      <c r="K643" s="7"/>
      <c r="L643" s="6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ht="15.0" customHeight="1">
      <c r="A644" s="2"/>
      <c r="B644" s="6"/>
      <c r="C644" s="7"/>
      <c r="D644" s="6"/>
      <c r="E644" s="6"/>
      <c r="F644" s="7"/>
      <c r="G644" s="7"/>
      <c r="H644" s="6"/>
      <c r="I644" s="6"/>
      <c r="J644" s="7"/>
      <c r="K644" s="7"/>
      <c r="L644" s="6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ht="15.0" customHeight="1">
      <c r="A645" s="2"/>
      <c r="B645" s="6"/>
      <c r="C645" s="7"/>
      <c r="D645" s="6"/>
      <c r="E645" s="6"/>
      <c r="F645" s="7"/>
      <c r="G645" s="7"/>
      <c r="H645" s="6"/>
      <c r="I645" s="6"/>
      <c r="J645" s="7"/>
      <c r="K645" s="7"/>
      <c r="L645" s="6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ht="15.0" customHeight="1">
      <c r="A646" s="2"/>
      <c r="B646" s="6"/>
      <c r="C646" s="7"/>
      <c r="D646" s="6"/>
      <c r="E646" s="6"/>
      <c r="F646" s="7"/>
      <c r="G646" s="7"/>
      <c r="H646" s="6"/>
      <c r="I646" s="6"/>
      <c r="J646" s="7"/>
      <c r="K646" s="7"/>
      <c r="L646" s="6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ht="15.0" customHeight="1">
      <c r="A647" s="2"/>
      <c r="B647" s="6"/>
      <c r="C647" s="7"/>
      <c r="D647" s="6"/>
      <c r="E647" s="6"/>
      <c r="F647" s="7"/>
      <c r="G647" s="7"/>
      <c r="H647" s="6"/>
      <c r="I647" s="6"/>
      <c r="J647" s="7"/>
      <c r="K647" s="7"/>
      <c r="L647" s="6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ht="15.0" customHeight="1">
      <c r="A648" s="2"/>
      <c r="B648" s="6"/>
      <c r="C648" s="7"/>
      <c r="D648" s="6"/>
      <c r="E648" s="6"/>
      <c r="F648" s="7"/>
      <c r="G648" s="7"/>
      <c r="H648" s="6"/>
      <c r="I648" s="6"/>
      <c r="J648" s="7"/>
      <c r="K648" s="7"/>
      <c r="L648" s="6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ht="15.0" customHeight="1">
      <c r="A649" s="2"/>
      <c r="B649" s="6"/>
      <c r="C649" s="7"/>
      <c r="D649" s="6"/>
      <c r="E649" s="6"/>
      <c r="F649" s="7"/>
      <c r="G649" s="7"/>
      <c r="H649" s="6"/>
      <c r="I649" s="6"/>
      <c r="J649" s="7"/>
      <c r="K649" s="7"/>
      <c r="L649" s="6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ht="15.0" customHeight="1">
      <c r="A650" s="2"/>
      <c r="B650" s="6"/>
      <c r="C650" s="7"/>
      <c r="D650" s="6"/>
      <c r="E650" s="6"/>
      <c r="F650" s="7"/>
      <c r="G650" s="7"/>
      <c r="H650" s="6"/>
      <c r="I650" s="6"/>
      <c r="J650" s="7"/>
      <c r="K650" s="7"/>
      <c r="L650" s="6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ht="15.0" customHeight="1">
      <c r="A651" s="2"/>
      <c r="B651" s="6"/>
      <c r="C651" s="7"/>
      <c r="D651" s="6"/>
      <c r="E651" s="6"/>
      <c r="F651" s="7"/>
      <c r="G651" s="7"/>
      <c r="H651" s="6"/>
      <c r="I651" s="6"/>
      <c r="J651" s="7"/>
      <c r="K651" s="7"/>
      <c r="L651" s="6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ht="15.0" customHeight="1">
      <c r="A652" s="2"/>
      <c r="B652" s="6"/>
      <c r="C652" s="7"/>
      <c r="D652" s="6"/>
      <c r="E652" s="6"/>
      <c r="F652" s="7"/>
      <c r="G652" s="7"/>
      <c r="H652" s="6"/>
      <c r="I652" s="6"/>
      <c r="J652" s="7"/>
      <c r="K652" s="7"/>
      <c r="L652" s="6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ht="15.0" customHeight="1">
      <c r="A653" s="2"/>
      <c r="B653" s="6"/>
      <c r="C653" s="7"/>
      <c r="D653" s="6"/>
      <c r="E653" s="6"/>
      <c r="F653" s="7"/>
      <c r="G653" s="7"/>
      <c r="H653" s="6"/>
      <c r="I653" s="6"/>
      <c r="J653" s="7"/>
      <c r="K653" s="7"/>
      <c r="L653" s="6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ht="15.0" customHeight="1">
      <c r="A654" s="2"/>
      <c r="B654" s="6"/>
      <c r="C654" s="7"/>
      <c r="D654" s="6"/>
      <c r="E654" s="6"/>
      <c r="F654" s="7"/>
      <c r="G654" s="7"/>
      <c r="H654" s="6"/>
      <c r="I654" s="6"/>
      <c r="J654" s="7"/>
      <c r="K654" s="7"/>
      <c r="L654" s="6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ht="15.0" customHeight="1">
      <c r="A655" s="2"/>
      <c r="B655" s="6"/>
      <c r="C655" s="7"/>
      <c r="D655" s="6"/>
      <c r="E655" s="6"/>
      <c r="F655" s="7"/>
      <c r="G655" s="7"/>
      <c r="H655" s="6"/>
      <c r="I655" s="6"/>
      <c r="J655" s="7"/>
      <c r="K655" s="7"/>
      <c r="L655" s="6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ht="15.0" customHeight="1">
      <c r="A656" s="2"/>
      <c r="B656" s="6"/>
      <c r="C656" s="7"/>
      <c r="D656" s="6"/>
      <c r="E656" s="6"/>
      <c r="F656" s="7"/>
      <c r="G656" s="7"/>
      <c r="H656" s="6"/>
      <c r="I656" s="6"/>
      <c r="J656" s="7"/>
      <c r="K656" s="7"/>
      <c r="L656" s="6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ht="15.0" customHeight="1">
      <c r="A657" s="2"/>
      <c r="B657" s="6"/>
      <c r="C657" s="7"/>
      <c r="D657" s="6"/>
      <c r="E657" s="6"/>
      <c r="F657" s="7"/>
      <c r="G657" s="7"/>
      <c r="H657" s="6"/>
      <c r="I657" s="6"/>
      <c r="J657" s="7"/>
      <c r="K657" s="7"/>
      <c r="L657" s="6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ht="15.0" customHeight="1">
      <c r="A658" s="2"/>
      <c r="B658" s="6"/>
      <c r="C658" s="7"/>
      <c r="D658" s="6"/>
      <c r="E658" s="6"/>
      <c r="F658" s="7"/>
      <c r="G658" s="7"/>
      <c r="H658" s="6"/>
      <c r="I658" s="6"/>
      <c r="J658" s="7"/>
      <c r="K658" s="7"/>
      <c r="L658" s="6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ht="15.0" customHeight="1">
      <c r="A659" s="2"/>
      <c r="B659" s="6"/>
      <c r="C659" s="7"/>
      <c r="D659" s="6"/>
      <c r="E659" s="6"/>
      <c r="F659" s="7"/>
      <c r="G659" s="7"/>
      <c r="H659" s="6"/>
      <c r="I659" s="6"/>
      <c r="J659" s="7"/>
      <c r="K659" s="7"/>
      <c r="L659" s="6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ht="15.0" customHeight="1">
      <c r="A660" s="2"/>
      <c r="B660" s="6"/>
      <c r="C660" s="7"/>
      <c r="D660" s="6"/>
      <c r="E660" s="6"/>
      <c r="F660" s="7"/>
      <c r="G660" s="7"/>
      <c r="H660" s="6"/>
      <c r="I660" s="6"/>
      <c r="J660" s="7"/>
      <c r="K660" s="7"/>
      <c r="L660" s="6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ht="15.0" customHeight="1">
      <c r="A661" s="2"/>
      <c r="B661" s="6"/>
      <c r="C661" s="7"/>
      <c r="D661" s="6"/>
      <c r="E661" s="6"/>
      <c r="F661" s="7"/>
      <c r="G661" s="7"/>
      <c r="H661" s="6"/>
      <c r="I661" s="6"/>
      <c r="J661" s="7"/>
      <c r="K661" s="7"/>
      <c r="L661" s="6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ht="15.0" customHeight="1">
      <c r="A662" s="2"/>
      <c r="B662" s="6"/>
      <c r="C662" s="7"/>
      <c r="D662" s="6"/>
      <c r="E662" s="6"/>
      <c r="F662" s="7"/>
      <c r="G662" s="7"/>
      <c r="H662" s="6"/>
      <c r="I662" s="6"/>
      <c r="J662" s="7"/>
      <c r="K662" s="7"/>
      <c r="L662" s="6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ht="15.0" customHeight="1">
      <c r="A663" s="2"/>
      <c r="B663" s="6"/>
      <c r="C663" s="7"/>
      <c r="D663" s="6"/>
      <c r="E663" s="6"/>
      <c r="F663" s="7"/>
      <c r="G663" s="7"/>
      <c r="H663" s="6"/>
      <c r="I663" s="6"/>
      <c r="J663" s="7"/>
      <c r="K663" s="7"/>
      <c r="L663" s="6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ht="15.0" customHeight="1">
      <c r="A664" s="2"/>
      <c r="B664" s="6"/>
      <c r="C664" s="7"/>
      <c r="D664" s="6"/>
      <c r="E664" s="6"/>
      <c r="F664" s="7"/>
      <c r="G664" s="7"/>
      <c r="H664" s="6"/>
      <c r="I664" s="6"/>
      <c r="J664" s="7"/>
      <c r="K664" s="7"/>
      <c r="L664" s="6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ht="15.0" customHeight="1">
      <c r="A665" s="2"/>
      <c r="B665" s="6"/>
      <c r="C665" s="7"/>
      <c r="D665" s="6"/>
      <c r="E665" s="6"/>
      <c r="F665" s="7"/>
      <c r="G665" s="7"/>
      <c r="H665" s="6"/>
      <c r="I665" s="6"/>
      <c r="J665" s="7"/>
      <c r="K665" s="7"/>
      <c r="L665" s="6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ht="15.0" customHeight="1">
      <c r="A666" s="2"/>
      <c r="B666" s="6"/>
      <c r="C666" s="7"/>
      <c r="D666" s="6"/>
      <c r="E666" s="6"/>
      <c r="F666" s="7"/>
      <c r="G666" s="7"/>
      <c r="H666" s="6"/>
      <c r="I666" s="6"/>
      <c r="J666" s="7"/>
      <c r="K666" s="7"/>
      <c r="L666" s="6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ht="15.0" customHeight="1">
      <c r="A667" s="2"/>
      <c r="B667" s="6"/>
      <c r="C667" s="7"/>
      <c r="D667" s="6"/>
      <c r="E667" s="6"/>
      <c r="F667" s="7"/>
      <c r="G667" s="7"/>
      <c r="H667" s="6"/>
      <c r="I667" s="6"/>
      <c r="J667" s="7"/>
      <c r="K667" s="7"/>
      <c r="L667" s="6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ht="15.0" customHeight="1">
      <c r="A668" s="2"/>
      <c r="B668" s="6"/>
      <c r="C668" s="7"/>
      <c r="D668" s="6"/>
      <c r="E668" s="6"/>
      <c r="F668" s="7"/>
      <c r="G668" s="7"/>
      <c r="H668" s="6"/>
      <c r="I668" s="6"/>
      <c r="J668" s="7"/>
      <c r="K668" s="7"/>
      <c r="L668" s="6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ht="15.0" customHeight="1">
      <c r="A669" s="2"/>
      <c r="B669" s="6"/>
      <c r="C669" s="7"/>
      <c r="D669" s="6"/>
      <c r="E669" s="6"/>
      <c r="F669" s="7"/>
      <c r="G669" s="7"/>
      <c r="H669" s="6"/>
      <c r="I669" s="6"/>
      <c r="J669" s="7"/>
      <c r="K669" s="7"/>
      <c r="L669" s="6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ht="15.0" customHeight="1">
      <c r="A670" s="2"/>
      <c r="B670" s="6"/>
      <c r="C670" s="7"/>
      <c r="D670" s="6"/>
      <c r="E670" s="6"/>
      <c r="F670" s="7"/>
      <c r="G670" s="7"/>
      <c r="H670" s="6"/>
      <c r="I670" s="6"/>
      <c r="J670" s="7"/>
      <c r="K670" s="7"/>
      <c r="L670" s="6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ht="15.0" customHeight="1">
      <c r="A671" s="2"/>
      <c r="B671" s="6"/>
      <c r="C671" s="7"/>
      <c r="D671" s="6"/>
      <c r="E671" s="6"/>
      <c r="F671" s="7"/>
      <c r="G671" s="7"/>
      <c r="H671" s="6"/>
      <c r="I671" s="6"/>
      <c r="J671" s="7"/>
      <c r="K671" s="7"/>
      <c r="L671" s="6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ht="15.0" customHeight="1">
      <c r="A672" s="2"/>
      <c r="B672" s="6"/>
      <c r="C672" s="7"/>
      <c r="D672" s="6"/>
      <c r="E672" s="6"/>
      <c r="F672" s="7"/>
      <c r="G672" s="7"/>
      <c r="H672" s="6"/>
      <c r="I672" s="6"/>
      <c r="J672" s="7"/>
      <c r="K672" s="7"/>
      <c r="L672" s="6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ht="15.0" customHeight="1">
      <c r="A673" s="2"/>
      <c r="B673" s="6"/>
      <c r="C673" s="7"/>
      <c r="D673" s="6"/>
      <c r="E673" s="6"/>
      <c r="F673" s="7"/>
      <c r="G673" s="7"/>
      <c r="H673" s="6"/>
      <c r="I673" s="6"/>
      <c r="J673" s="7"/>
      <c r="K673" s="7"/>
      <c r="L673" s="6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ht="15.0" customHeight="1">
      <c r="A674" s="2"/>
      <c r="B674" s="6"/>
      <c r="C674" s="7"/>
      <c r="D674" s="6"/>
      <c r="E674" s="6"/>
      <c r="F674" s="7"/>
      <c r="G674" s="7"/>
      <c r="H674" s="6"/>
      <c r="I674" s="6"/>
      <c r="J674" s="7"/>
      <c r="K674" s="7"/>
      <c r="L674" s="6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ht="15.0" customHeight="1">
      <c r="A675" s="2"/>
      <c r="B675" s="6"/>
      <c r="C675" s="7"/>
      <c r="D675" s="6"/>
      <c r="E675" s="6"/>
      <c r="F675" s="7"/>
      <c r="G675" s="7"/>
      <c r="H675" s="6"/>
      <c r="I675" s="6"/>
      <c r="J675" s="7"/>
      <c r="K675" s="7"/>
      <c r="L675" s="6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ht="15.0" customHeight="1">
      <c r="A676" s="2"/>
      <c r="B676" s="6"/>
      <c r="C676" s="7"/>
      <c r="D676" s="6"/>
      <c r="E676" s="6"/>
      <c r="F676" s="7"/>
      <c r="G676" s="7"/>
      <c r="H676" s="6"/>
      <c r="I676" s="6"/>
      <c r="J676" s="7"/>
      <c r="K676" s="7"/>
      <c r="L676" s="6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ht="15.0" customHeight="1">
      <c r="A677" s="2"/>
      <c r="B677" s="6"/>
      <c r="C677" s="7"/>
      <c r="D677" s="6"/>
      <c r="E677" s="6"/>
      <c r="F677" s="7"/>
      <c r="G677" s="7"/>
      <c r="H677" s="6"/>
      <c r="I677" s="6"/>
      <c r="J677" s="7"/>
      <c r="K677" s="7"/>
      <c r="L677" s="6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ht="15.0" customHeight="1">
      <c r="A678" s="2"/>
      <c r="B678" s="6"/>
      <c r="C678" s="7"/>
      <c r="D678" s="6"/>
      <c r="E678" s="6"/>
      <c r="F678" s="7"/>
      <c r="G678" s="7"/>
      <c r="H678" s="6"/>
      <c r="I678" s="6"/>
      <c r="J678" s="7"/>
      <c r="K678" s="7"/>
      <c r="L678" s="6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ht="15.0" customHeight="1">
      <c r="A679" s="2"/>
      <c r="B679" s="6"/>
      <c r="C679" s="7"/>
      <c r="D679" s="6"/>
      <c r="E679" s="6"/>
      <c r="F679" s="7"/>
      <c r="G679" s="7"/>
      <c r="H679" s="6"/>
      <c r="I679" s="6"/>
      <c r="J679" s="7"/>
      <c r="K679" s="7"/>
      <c r="L679" s="6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ht="15.0" customHeight="1">
      <c r="A680" s="2"/>
      <c r="B680" s="6"/>
      <c r="C680" s="7"/>
      <c r="D680" s="6"/>
      <c r="E680" s="6"/>
      <c r="F680" s="7"/>
      <c r="G680" s="7"/>
      <c r="H680" s="6"/>
      <c r="I680" s="6"/>
      <c r="J680" s="7"/>
      <c r="K680" s="7"/>
      <c r="L680" s="6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ht="15.0" customHeight="1">
      <c r="A681" s="2"/>
      <c r="B681" s="6"/>
      <c r="C681" s="7"/>
      <c r="D681" s="6"/>
      <c r="E681" s="6"/>
      <c r="F681" s="7"/>
      <c r="G681" s="7"/>
      <c r="H681" s="6"/>
      <c r="I681" s="6"/>
      <c r="J681" s="7"/>
      <c r="K681" s="7"/>
      <c r="L681" s="6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ht="15.0" customHeight="1">
      <c r="A682" s="2"/>
      <c r="B682" s="6"/>
      <c r="C682" s="7"/>
      <c r="D682" s="6"/>
      <c r="E682" s="6"/>
      <c r="F682" s="7"/>
      <c r="G682" s="7"/>
      <c r="H682" s="6"/>
      <c r="I682" s="6"/>
      <c r="J682" s="7"/>
      <c r="K682" s="7"/>
      <c r="L682" s="6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ht="15.0" customHeight="1">
      <c r="A683" s="2"/>
      <c r="B683" s="6"/>
      <c r="C683" s="7"/>
      <c r="D683" s="6"/>
      <c r="E683" s="6"/>
      <c r="F683" s="7"/>
      <c r="G683" s="7"/>
      <c r="H683" s="6"/>
      <c r="I683" s="6"/>
      <c r="J683" s="7"/>
      <c r="K683" s="7"/>
      <c r="L683" s="6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ht="15.0" customHeight="1">
      <c r="A684" s="2"/>
      <c r="B684" s="6"/>
      <c r="C684" s="7"/>
      <c r="D684" s="6"/>
      <c r="E684" s="6"/>
      <c r="F684" s="7"/>
      <c r="G684" s="7"/>
      <c r="H684" s="6"/>
      <c r="I684" s="6"/>
      <c r="J684" s="7"/>
      <c r="K684" s="7"/>
      <c r="L684" s="6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ht="15.0" customHeight="1">
      <c r="A685" s="2"/>
      <c r="B685" s="6"/>
      <c r="C685" s="7"/>
      <c r="D685" s="6"/>
      <c r="E685" s="6"/>
      <c r="F685" s="7"/>
      <c r="G685" s="7"/>
      <c r="H685" s="6"/>
      <c r="I685" s="6"/>
      <c r="J685" s="7"/>
      <c r="K685" s="7"/>
      <c r="L685" s="6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ht="15.0" customHeight="1">
      <c r="A686" s="2"/>
      <c r="B686" s="6"/>
      <c r="C686" s="7"/>
      <c r="D686" s="6"/>
      <c r="E686" s="6"/>
      <c r="F686" s="7"/>
      <c r="G686" s="7"/>
      <c r="H686" s="6"/>
      <c r="I686" s="6"/>
      <c r="J686" s="7"/>
      <c r="K686" s="7"/>
      <c r="L686" s="6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ht="15.0" customHeight="1">
      <c r="A687" s="2"/>
      <c r="B687" s="6"/>
      <c r="C687" s="7"/>
      <c r="D687" s="6"/>
      <c r="E687" s="6"/>
      <c r="F687" s="7"/>
      <c r="G687" s="7"/>
      <c r="H687" s="6"/>
      <c r="I687" s="6"/>
      <c r="J687" s="7"/>
      <c r="K687" s="7"/>
      <c r="L687" s="6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ht="15.0" customHeight="1">
      <c r="A688" s="2"/>
      <c r="B688" s="6"/>
      <c r="C688" s="7"/>
      <c r="D688" s="6"/>
      <c r="E688" s="6"/>
      <c r="F688" s="7"/>
      <c r="G688" s="7"/>
      <c r="H688" s="6"/>
      <c r="I688" s="6"/>
      <c r="J688" s="7"/>
      <c r="K688" s="7"/>
      <c r="L688" s="6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ht="15.0" customHeight="1">
      <c r="A689" s="2"/>
      <c r="B689" s="6"/>
      <c r="C689" s="7"/>
      <c r="D689" s="6"/>
      <c r="E689" s="6"/>
      <c r="F689" s="7"/>
      <c r="G689" s="7"/>
      <c r="H689" s="6"/>
      <c r="I689" s="6"/>
      <c r="J689" s="7"/>
      <c r="K689" s="7"/>
      <c r="L689" s="6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ht="15.0" customHeight="1">
      <c r="A690" s="2"/>
      <c r="B690" s="6"/>
      <c r="C690" s="7"/>
      <c r="D690" s="6"/>
      <c r="E690" s="6"/>
      <c r="F690" s="7"/>
      <c r="G690" s="7"/>
      <c r="H690" s="6"/>
      <c r="I690" s="6"/>
      <c r="J690" s="7"/>
      <c r="K690" s="7"/>
      <c r="L690" s="6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ht="15.0" customHeight="1">
      <c r="A691" s="2"/>
      <c r="B691" s="6"/>
      <c r="C691" s="7"/>
      <c r="D691" s="6"/>
      <c r="E691" s="6"/>
      <c r="F691" s="7"/>
      <c r="G691" s="7"/>
      <c r="H691" s="6"/>
      <c r="I691" s="6"/>
      <c r="J691" s="7"/>
      <c r="K691" s="7"/>
      <c r="L691" s="6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ht="15.0" customHeight="1">
      <c r="A692" s="2"/>
      <c r="B692" s="6"/>
      <c r="C692" s="7"/>
      <c r="D692" s="6"/>
      <c r="E692" s="6"/>
      <c r="F692" s="7"/>
      <c r="G692" s="7"/>
      <c r="H692" s="6"/>
      <c r="I692" s="6"/>
      <c r="J692" s="7"/>
      <c r="K692" s="7"/>
      <c r="L692" s="6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ht="15.0" customHeight="1">
      <c r="A693" s="2"/>
      <c r="B693" s="6"/>
      <c r="C693" s="7"/>
      <c r="D693" s="6"/>
      <c r="E693" s="6"/>
      <c r="F693" s="7"/>
      <c r="G693" s="7"/>
      <c r="H693" s="6"/>
      <c r="I693" s="6"/>
      <c r="J693" s="7"/>
      <c r="K693" s="7"/>
      <c r="L693" s="6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ht="15.0" customHeight="1">
      <c r="A694" s="2"/>
      <c r="B694" s="6"/>
      <c r="C694" s="7"/>
      <c r="D694" s="6"/>
      <c r="E694" s="6"/>
      <c r="F694" s="7"/>
      <c r="G694" s="7"/>
      <c r="H694" s="6"/>
      <c r="I694" s="6"/>
      <c r="J694" s="7"/>
      <c r="K694" s="7"/>
      <c r="L694" s="6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ht="15.0" customHeight="1">
      <c r="A695" s="2"/>
      <c r="B695" s="6"/>
      <c r="C695" s="7"/>
      <c r="D695" s="6"/>
      <c r="E695" s="6"/>
      <c r="F695" s="7"/>
      <c r="G695" s="7"/>
      <c r="H695" s="6"/>
      <c r="I695" s="6"/>
      <c r="J695" s="7"/>
      <c r="K695" s="7"/>
      <c r="L695" s="6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ht="15.0" customHeight="1">
      <c r="A696" s="2"/>
      <c r="B696" s="6"/>
      <c r="C696" s="7"/>
      <c r="D696" s="6"/>
      <c r="E696" s="6"/>
      <c r="F696" s="7"/>
      <c r="G696" s="7"/>
      <c r="H696" s="6"/>
      <c r="I696" s="6"/>
      <c r="J696" s="7"/>
      <c r="K696" s="7"/>
      <c r="L696" s="6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ht="15.0" customHeight="1">
      <c r="A697" s="2"/>
      <c r="B697" s="6"/>
      <c r="C697" s="7"/>
      <c r="D697" s="6"/>
      <c r="E697" s="6"/>
      <c r="F697" s="7"/>
      <c r="G697" s="7"/>
      <c r="H697" s="6"/>
      <c r="I697" s="6"/>
      <c r="J697" s="7"/>
      <c r="K697" s="7"/>
      <c r="L697" s="6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ht="15.0" customHeight="1">
      <c r="A698" s="2"/>
      <c r="B698" s="6"/>
      <c r="C698" s="7"/>
      <c r="D698" s="6"/>
      <c r="E698" s="6"/>
      <c r="F698" s="7"/>
      <c r="G698" s="7"/>
      <c r="H698" s="6"/>
      <c r="I698" s="6"/>
      <c r="J698" s="7"/>
      <c r="K698" s="7"/>
      <c r="L698" s="6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ht="15.0" customHeight="1">
      <c r="A699" s="2"/>
      <c r="B699" s="6"/>
      <c r="C699" s="7"/>
      <c r="D699" s="6"/>
      <c r="E699" s="6"/>
      <c r="F699" s="7"/>
      <c r="G699" s="7"/>
      <c r="H699" s="6"/>
      <c r="I699" s="6"/>
      <c r="J699" s="7"/>
      <c r="K699" s="7"/>
      <c r="L699" s="6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ht="15.0" customHeight="1">
      <c r="A700" s="2"/>
      <c r="B700" s="6"/>
      <c r="C700" s="7"/>
      <c r="D700" s="6"/>
      <c r="E700" s="6"/>
      <c r="F700" s="7"/>
      <c r="G700" s="7"/>
      <c r="H700" s="6"/>
      <c r="I700" s="6"/>
      <c r="J700" s="7"/>
      <c r="K700" s="7"/>
      <c r="L700" s="6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ht="15.0" customHeight="1">
      <c r="A701" s="2"/>
      <c r="B701" s="6"/>
      <c r="C701" s="7"/>
      <c r="D701" s="6"/>
      <c r="E701" s="6"/>
      <c r="F701" s="7"/>
      <c r="G701" s="7"/>
      <c r="H701" s="6"/>
      <c r="I701" s="6"/>
      <c r="J701" s="7"/>
      <c r="K701" s="7"/>
      <c r="L701" s="6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ht="15.0" customHeight="1">
      <c r="A702" s="2"/>
      <c r="B702" s="6"/>
      <c r="C702" s="7"/>
      <c r="D702" s="6"/>
      <c r="E702" s="6"/>
      <c r="F702" s="7"/>
      <c r="G702" s="7"/>
      <c r="H702" s="6"/>
      <c r="I702" s="6"/>
      <c r="J702" s="7"/>
      <c r="K702" s="7"/>
      <c r="L702" s="6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ht="15.0" customHeight="1">
      <c r="A703" s="2"/>
      <c r="B703" s="6"/>
      <c r="C703" s="7"/>
      <c r="D703" s="6"/>
      <c r="E703" s="6"/>
      <c r="F703" s="7"/>
      <c r="G703" s="7"/>
      <c r="H703" s="6"/>
      <c r="I703" s="6"/>
      <c r="J703" s="7"/>
      <c r="K703" s="7"/>
      <c r="L703" s="6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ht="15.0" customHeight="1">
      <c r="A704" s="2"/>
      <c r="B704" s="6"/>
      <c r="C704" s="7"/>
      <c r="D704" s="6"/>
      <c r="E704" s="6"/>
      <c r="F704" s="7"/>
      <c r="G704" s="7"/>
      <c r="H704" s="6"/>
      <c r="I704" s="6"/>
      <c r="J704" s="7"/>
      <c r="K704" s="7"/>
      <c r="L704" s="6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ht="15.0" customHeight="1">
      <c r="A705" s="2"/>
      <c r="B705" s="6"/>
      <c r="C705" s="7"/>
      <c r="D705" s="6"/>
      <c r="E705" s="6"/>
      <c r="F705" s="7"/>
      <c r="G705" s="7"/>
      <c r="H705" s="6"/>
      <c r="I705" s="6"/>
      <c r="J705" s="7"/>
      <c r="K705" s="7"/>
      <c r="L705" s="6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ht="15.0" customHeight="1">
      <c r="A706" s="2"/>
      <c r="B706" s="6"/>
      <c r="C706" s="7"/>
      <c r="D706" s="6"/>
      <c r="E706" s="6"/>
      <c r="F706" s="7"/>
      <c r="G706" s="7"/>
      <c r="H706" s="6"/>
      <c r="I706" s="6"/>
      <c r="J706" s="7"/>
      <c r="K706" s="7"/>
      <c r="L706" s="6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ht="15.0" customHeight="1">
      <c r="A707" s="2"/>
      <c r="B707" s="6"/>
      <c r="C707" s="7"/>
      <c r="D707" s="6"/>
      <c r="E707" s="6"/>
      <c r="F707" s="7"/>
      <c r="G707" s="7"/>
      <c r="H707" s="6"/>
      <c r="I707" s="6"/>
      <c r="J707" s="7"/>
      <c r="K707" s="7"/>
      <c r="L707" s="6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ht="15.0" customHeight="1">
      <c r="A708" s="2"/>
      <c r="B708" s="6"/>
      <c r="C708" s="7"/>
      <c r="D708" s="6"/>
      <c r="E708" s="6"/>
      <c r="F708" s="7"/>
      <c r="G708" s="7"/>
      <c r="H708" s="6"/>
      <c r="I708" s="6"/>
      <c r="J708" s="7"/>
      <c r="K708" s="7"/>
      <c r="L708" s="6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ht="15.0" customHeight="1">
      <c r="A709" s="2"/>
      <c r="B709" s="6"/>
      <c r="C709" s="7"/>
      <c r="D709" s="6"/>
      <c r="E709" s="6"/>
      <c r="F709" s="7"/>
      <c r="G709" s="7"/>
      <c r="H709" s="6"/>
      <c r="I709" s="6"/>
      <c r="J709" s="7"/>
      <c r="K709" s="7"/>
      <c r="L709" s="6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ht="15.0" customHeight="1">
      <c r="A710" s="2"/>
      <c r="B710" s="6"/>
      <c r="C710" s="7"/>
      <c r="D710" s="6"/>
      <c r="E710" s="6"/>
      <c r="F710" s="7"/>
      <c r="G710" s="7"/>
      <c r="H710" s="6"/>
      <c r="I710" s="6"/>
      <c r="J710" s="7"/>
      <c r="K710" s="7"/>
      <c r="L710" s="6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ht="15.0" customHeight="1">
      <c r="A711" s="2"/>
      <c r="B711" s="6"/>
      <c r="C711" s="7"/>
      <c r="D711" s="6"/>
      <c r="E711" s="6"/>
      <c r="F711" s="7"/>
      <c r="G711" s="7"/>
      <c r="H711" s="6"/>
      <c r="I711" s="6"/>
      <c r="J711" s="7"/>
      <c r="K711" s="7"/>
      <c r="L711" s="6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ht="15.0" customHeight="1">
      <c r="A712" s="2"/>
      <c r="B712" s="6"/>
      <c r="C712" s="7"/>
      <c r="D712" s="6"/>
      <c r="E712" s="6"/>
      <c r="F712" s="7"/>
      <c r="G712" s="7"/>
      <c r="H712" s="6"/>
      <c r="I712" s="6"/>
      <c r="J712" s="7"/>
      <c r="K712" s="7"/>
      <c r="L712" s="6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ht="15.0" customHeight="1">
      <c r="A713" s="2"/>
      <c r="B713" s="6"/>
      <c r="C713" s="7"/>
      <c r="D713" s="6"/>
      <c r="E713" s="6"/>
      <c r="F713" s="7"/>
      <c r="G713" s="7"/>
      <c r="H713" s="6"/>
      <c r="I713" s="6"/>
      <c r="J713" s="7"/>
      <c r="K713" s="7"/>
      <c r="L713" s="6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ht="15.0" customHeight="1">
      <c r="A714" s="2"/>
      <c r="B714" s="6"/>
      <c r="C714" s="7"/>
      <c r="D714" s="6"/>
      <c r="E714" s="6"/>
      <c r="F714" s="7"/>
      <c r="G714" s="7"/>
      <c r="H714" s="6"/>
      <c r="I714" s="6"/>
      <c r="J714" s="7"/>
      <c r="K714" s="7"/>
      <c r="L714" s="6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ht="15.0" customHeight="1">
      <c r="A715" s="2"/>
      <c r="B715" s="6"/>
      <c r="C715" s="7"/>
      <c r="D715" s="6"/>
      <c r="E715" s="6"/>
      <c r="F715" s="7"/>
      <c r="G715" s="7"/>
      <c r="H715" s="6"/>
      <c r="I715" s="6"/>
      <c r="J715" s="7"/>
      <c r="K715" s="7"/>
      <c r="L715" s="6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ht="15.0" customHeight="1">
      <c r="A716" s="2"/>
      <c r="B716" s="6"/>
      <c r="C716" s="7"/>
      <c r="D716" s="6"/>
      <c r="E716" s="6"/>
      <c r="F716" s="7"/>
      <c r="G716" s="7"/>
      <c r="H716" s="6"/>
      <c r="I716" s="6"/>
      <c r="J716" s="7"/>
      <c r="K716" s="7"/>
      <c r="L716" s="6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ht="15.0" customHeight="1">
      <c r="A717" s="2"/>
      <c r="B717" s="6"/>
      <c r="C717" s="7"/>
      <c r="D717" s="6"/>
      <c r="E717" s="6"/>
      <c r="F717" s="7"/>
      <c r="G717" s="7"/>
      <c r="H717" s="6"/>
      <c r="I717" s="6"/>
      <c r="J717" s="7"/>
      <c r="K717" s="7"/>
      <c r="L717" s="6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ht="15.0" customHeight="1">
      <c r="A718" s="2"/>
      <c r="B718" s="6"/>
      <c r="C718" s="7"/>
      <c r="D718" s="6"/>
      <c r="E718" s="6"/>
      <c r="F718" s="7"/>
      <c r="G718" s="7"/>
      <c r="H718" s="6"/>
      <c r="I718" s="6"/>
      <c r="J718" s="7"/>
      <c r="K718" s="7"/>
      <c r="L718" s="6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ht="15.0" customHeight="1">
      <c r="A719" s="2"/>
      <c r="B719" s="6"/>
      <c r="C719" s="7"/>
      <c r="D719" s="6"/>
      <c r="E719" s="6"/>
      <c r="F719" s="7"/>
      <c r="G719" s="7"/>
      <c r="H719" s="6"/>
      <c r="I719" s="6"/>
      <c r="J719" s="7"/>
      <c r="K719" s="7"/>
      <c r="L719" s="6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ht="15.0" customHeight="1">
      <c r="A720" s="2"/>
      <c r="B720" s="6"/>
      <c r="C720" s="7"/>
      <c r="D720" s="6"/>
      <c r="E720" s="6"/>
      <c r="F720" s="7"/>
      <c r="G720" s="7"/>
      <c r="H720" s="6"/>
      <c r="I720" s="6"/>
      <c r="J720" s="7"/>
      <c r="K720" s="7"/>
      <c r="L720" s="6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ht="15.0" customHeight="1">
      <c r="A721" s="2"/>
      <c r="B721" s="6"/>
      <c r="C721" s="7"/>
      <c r="D721" s="6"/>
      <c r="E721" s="6"/>
      <c r="F721" s="7"/>
      <c r="G721" s="7"/>
      <c r="H721" s="6"/>
      <c r="I721" s="6"/>
      <c r="J721" s="7"/>
      <c r="K721" s="7"/>
      <c r="L721" s="6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ht="15.0" customHeight="1">
      <c r="A722" s="2"/>
      <c r="B722" s="6"/>
      <c r="C722" s="7"/>
      <c r="D722" s="6"/>
      <c r="E722" s="6"/>
      <c r="F722" s="7"/>
      <c r="G722" s="7"/>
      <c r="H722" s="6"/>
      <c r="I722" s="6"/>
      <c r="J722" s="7"/>
      <c r="K722" s="7"/>
      <c r="L722" s="6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ht="15.0" customHeight="1">
      <c r="A723" s="2"/>
      <c r="B723" s="6"/>
      <c r="C723" s="7"/>
      <c r="D723" s="6"/>
      <c r="E723" s="6"/>
      <c r="F723" s="7"/>
      <c r="G723" s="7"/>
      <c r="H723" s="6"/>
      <c r="I723" s="6"/>
      <c r="J723" s="7"/>
      <c r="K723" s="7"/>
      <c r="L723" s="6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ht="15.0" customHeight="1">
      <c r="A724" s="2"/>
      <c r="B724" s="6"/>
      <c r="C724" s="7"/>
      <c r="D724" s="6"/>
      <c r="E724" s="6"/>
      <c r="F724" s="7"/>
      <c r="G724" s="7"/>
      <c r="H724" s="6"/>
      <c r="I724" s="6"/>
      <c r="J724" s="7"/>
      <c r="K724" s="7"/>
      <c r="L724" s="6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ht="15.0" customHeight="1">
      <c r="A725" s="2"/>
      <c r="B725" s="6"/>
      <c r="C725" s="7"/>
      <c r="D725" s="6"/>
      <c r="E725" s="6"/>
      <c r="F725" s="7"/>
      <c r="G725" s="7"/>
      <c r="H725" s="6"/>
      <c r="I725" s="6"/>
      <c r="J725" s="7"/>
      <c r="K725" s="7"/>
      <c r="L725" s="6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ht="15.0" customHeight="1">
      <c r="A726" s="2"/>
      <c r="B726" s="6"/>
      <c r="C726" s="7"/>
      <c r="D726" s="6"/>
      <c r="E726" s="6"/>
      <c r="F726" s="7"/>
      <c r="G726" s="7"/>
      <c r="H726" s="6"/>
      <c r="I726" s="6"/>
      <c r="J726" s="7"/>
      <c r="K726" s="7"/>
      <c r="L726" s="6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ht="15.0" customHeight="1">
      <c r="A727" s="2"/>
      <c r="B727" s="6"/>
      <c r="C727" s="7"/>
      <c r="D727" s="6"/>
      <c r="E727" s="6"/>
      <c r="F727" s="7"/>
      <c r="G727" s="7"/>
      <c r="H727" s="6"/>
      <c r="I727" s="6"/>
      <c r="J727" s="7"/>
      <c r="K727" s="7"/>
      <c r="L727" s="6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ht="15.0" customHeight="1">
      <c r="A728" s="2"/>
      <c r="B728" s="6"/>
      <c r="C728" s="7"/>
      <c r="D728" s="6"/>
      <c r="E728" s="6"/>
      <c r="F728" s="7"/>
      <c r="G728" s="7"/>
      <c r="H728" s="6"/>
      <c r="I728" s="6"/>
      <c r="J728" s="7"/>
      <c r="K728" s="7"/>
      <c r="L728" s="6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ht="15.0" customHeight="1">
      <c r="A729" s="2"/>
      <c r="B729" s="6"/>
      <c r="C729" s="7"/>
      <c r="D729" s="6"/>
      <c r="E729" s="6"/>
      <c r="F729" s="7"/>
      <c r="G729" s="7"/>
      <c r="H729" s="6"/>
      <c r="I729" s="6"/>
      <c r="J729" s="7"/>
      <c r="K729" s="7"/>
      <c r="L729" s="6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ht="15.0" customHeight="1">
      <c r="A730" s="2"/>
      <c r="B730" s="6"/>
      <c r="C730" s="7"/>
      <c r="D730" s="6"/>
      <c r="E730" s="6"/>
      <c r="F730" s="7"/>
      <c r="G730" s="7"/>
      <c r="H730" s="6"/>
      <c r="I730" s="6"/>
      <c r="J730" s="7"/>
      <c r="K730" s="7"/>
      <c r="L730" s="6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ht="15.0" customHeight="1">
      <c r="A731" s="2"/>
      <c r="B731" s="6"/>
      <c r="C731" s="7"/>
      <c r="D731" s="6"/>
      <c r="E731" s="6"/>
      <c r="F731" s="7"/>
      <c r="G731" s="7"/>
      <c r="H731" s="6"/>
      <c r="I731" s="6"/>
      <c r="J731" s="7"/>
      <c r="K731" s="7"/>
      <c r="L731" s="6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ht="15.0" customHeight="1">
      <c r="A732" s="2"/>
      <c r="B732" s="6"/>
      <c r="C732" s="7"/>
      <c r="D732" s="6"/>
      <c r="E732" s="6"/>
      <c r="F732" s="7"/>
      <c r="G732" s="7"/>
      <c r="H732" s="6"/>
      <c r="I732" s="6"/>
      <c r="J732" s="7"/>
      <c r="K732" s="7"/>
      <c r="L732" s="6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ht="15.0" customHeight="1">
      <c r="A733" s="2"/>
      <c r="B733" s="6"/>
      <c r="C733" s="7"/>
      <c r="D733" s="6"/>
      <c r="E733" s="6"/>
      <c r="F733" s="7"/>
      <c r="G733" s="7"/>
      <c r="H733" s="6"/>
      <c r="I733" s="6"/>
      <c r="J733" s="7"/>
      <c r="K733" s="7"/>
      <c r="L733" s="6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ht="15.0" customHeight="1">
      <c r="A734" s="2"/>
      <c r="B734" s="6"/>
      <c r="C734" s="7"/>
      <c r="D734" s="6"/>
      <c r="E734" s="6"/>
      <c r="F734" s="7"/>
      <c r="G734" s="7"/>
      <c r="H734" s="6"/>
      <c r="I734" s="6"/>
      <c r="J734" s="7"/>
      <c r="K734" s="7"/>
      <c r="L734" s="6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ht="15.0" customHeight="1">
      <c r="A735" s="2"/>
      <c r="B735" s="6"/>
      <c r="C735" s="7"/>
      <c r="D735" s="6"/>
      <c r="E735" s="6"/>
      <c r="F735" s="7"/>
      <c r="G735" s="7"/>
      <c r="H735" s="6"/>
      <c r="I735" s="6"/>
      <c r="J735" s="7"/>
      <c r="K735" s="7"/>
      <c r="L735" s="6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ht="15.0" customHeight="1">
      <c r="A736" s="2"/>
      <c r="B736" s="6"/>
      <c r="C736" s="7"/>
      <c r="D736" s="6"/>
      <c r="E736" s="6"/>
      <c r="F736" s="7"/>
      <c r="G736" s="7"/>
      <c r="H736" s="6"/>
      <c r="I736" s="6"/>
      <c r="J736" s="7"/>
      <c r="K736" s="7"/>
      <c r="L736" s="6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ht="15.0" customHeight="1">
      <c r="A737" s="2"/>
      <c r="B737" s="6"/>
      <c r="C737" s="7"/>
      <c r="D737" s="6"/>
      <c r="E737" s="6"/>
      <c r="F737" s="7"/>
      <c r="G737" s="7"/>
      <c r="H737" s="6"/>
      <c r="I737" s="6"/>
      <c r="J737" s="7"/>
      <c r="K737" s="7"/>
      <c r="L737" s="6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ht="15.0" customHeight="1">
      <c r="A738" s="2"/>
      <c r="B738" s="6"/>
      <c r="C738" s="7"/>
      <c r="D738" s="6"/>
      <c r="E738" s="6"/>
      <c r="F738" s="7"/>
      <c r="G738" s="7"/>
      <c r="H738" s="6"/>
      <c r="I738" s="6"/>
      <c r="J738" s="7"/>
      <c r="K738" s="7"/>
      <c r="L738" s="6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ht="15.0" customHeight="1">
      <c r="A739" s="2"/>
      <c r="B739" s="6"/>
      <c r="C739" s="7"/>
      <c r="D739" s="6"/>
      <c r="E739" s="6"/>
      <c r="F739" s="7"/>
      <c r="G739" s="7"/>
      <c r="H739" s="6"/>
      <c r="I739" s="6"/>
      <c r="J739" s="7"/>
      <c r="K739" s="7"/>
      <c r="L739" s="6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ht="15.0" customHeight="1">
      <c r="A740" s="2"/>
      <c r="B740" s="6"/>
      <c r="C740" s="7"/>
      <c r="D740" s="6"/>
      <c r="E740" s="6"/>
      <c r="F740" s="7"/>
      <c r="G740" s="7"/>
      <c r="H740" s="6"/>
      <c r="I740" s="6"/>
      <c r="J740" s="7"/>
      <c r="K740" s="7"/>
      <c r="L740" s="6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ht="15.0" customHeight="1">
      <c r="A741" s="2"/>
      <c r="B741" s="6"/>
      <c r="C741" s="7"/>
      <c r="D741" s="6"/>
      <c r="E741" s="6"/>
      <c r="F741" s="7"/>
      <c r="G741" s="7"/>
      <c r="H741" s="6"/>
      <c r="I741" s="6"/>
      <c r="J741" s="7"/>
      <c r="K741" s="7"/>
      <c r="L741" s="6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ht="15.0" customHeight="1">
      <c r="A742" s="2"/>
      <c r="B742" s="6"/>
      <c r="C742" s="7"/>
      <c r="D742" s="6"/>
      <c r="E742" s="6"/>
      <c r="F742" s="7"/>
      <c r="G742" s="7"/>
      <c r="H742" s="6"/>
      <c r="I742" s="6"/>
      <c r="J742" s="7"/>
      <c r="K742" s="7"/>
      <c r="L742" s="6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ht="15.0" customHeight="1">
      <c r="A743" s="2"/>
      <c r="B743" s="6"/>
      <c r="C743" s="7"/>
      <c r="D743" s="6"/>
      <c r="E743" s="6"/>
      <c r="F743" s="7"/>
      <c r="G743" s="7"/>
      <c r="H743" s="6"/>
      <c r="I743" s="6"/>
      <c r="J743" s="7"/>
      <c r="K743" s="7"/>
      <c r="L743" s="6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ht="15.0" customHeight="1">
      <c r="A744" s="2"/>
      <c r="B744" s="6"/>
      <c r="C744" s="7"/>
      <c r="D744" s="6"/>
      <c r="E744" s="6"/>
      <c r="F744" s="7"/>
      <c r="G744" s="7"/>
      <c r="H744" s="6"/>
      <c r="I744" s="6"/>
      <c r="J744" s="7"/>
      <c r="K744" s="7"/>
      <c r="L744" s="6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ht="15.0" customHeight="1">
      <c r="A745" s="2"/>
      <c r="B745" s="6"/>
      <c r="C745" s="7"/>
      <c r="D745" s="6"/>
      <c r="E745" s="6"/>
      <c r="F745" s="7"/>
      <c r="G745" s="7"/>
      <c r="H745" s="6"/>
      <c r="I745" s="6"/>
      <c r="J745" s="7"/>
      <c r="K745" s="7"/>
      <c r="L745" s="6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ht="15.0" customHeight="1">
      <c r="A746" s="2"/>
      <c r="B746" s="6"/>
      <c r="C746" s="7"/>
      <c r="D746" s="6"/>
      <c r="E746" s="6"/>
      <c r="F746" s="7"/>
      <c r="G746" s="7"/>
      <c r="H746" s="6"/>
      <c r="I746" s="6"/>
      <c r="J746" s="7"/>
      <c r="K746" s="7"/>
      <c r="L746" s="6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ht="15.0" customHeight="1">
      <c r="A747" s="2"/>
      <c r="B747" s="6"/>
      <c r="C747" s="7"/>
      <c r="D747" s="6"/>
      <c r="E747" s="6"/>
      <c r="F747" s="7"/>
      <c r="G747" s="7"/>
      <c r="H747" s="6"/>
      <c r="I747" s="6"/>
      <c r="J747" s="7"/>
      <c r="K747" s="7"/>
      <c r="L747" s="6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ht="15.0" customHeight="1">
      <c r="A748" s="2"/>
      <c r="B748" s="6"/>
      <c r="C748" s="7"/>
      <c r="D748" s="6"/>
      <c r="E748" s="6"/>
      <c r="F748" s="7"/>
      <c r="G748" s="7"/>
      <c r="H748" s="6"/>
      <c r="I748" s="6"/>
      <c r="J748" s="7"/>
      <c r="K748" s="7"/>
      <c r="L748" s="6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ht="15.0" customHeight="1">
      <c r="A749" s="2"/>
      <c r="B749" s="6"/>
      <c r="C749" s="7"/>
      <c r="D749" s="6"/>
      <c r="E749" s="6"/>
      <c r="F749" s="7"/>
      <c r="G749" s="7"/>
      <c r="H749" s="6"/>
      <c r="I749" s="6"/>
      <c r="J749" s="7"/>
      <c r="K749" s="7"/>
      <c r="L749" s="6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ht="15.0" customHeight="1">
      <c r="A750" s="2"/>
      <c r="B750" s="6"/>
      <c r="C750" s="7"/>
      <c r="D750" s="6"/>
      <c r="E750" s="6"/>
      <c r="F750" s="7"/>
      <c r="G750" s="7"/>
      <c r="H750" s="6"/>
      <c r="I750" s="6"/>
      <c r="J750" s="7"/>
      <c r="K750" s="7"/>
      <c r="L750" s="6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ht="15.0" customHeight="1">
      <c r="A751" s="2"/>
      <c r="B751" s="6"/>
      <c r="C751" s="7"/>
      <c r="D751" s="6"/>
      <c r="E751" s="6"/>
      <c r="F751" s="7"/>
      <c r="G751" s="7"/>
      <c r="H751" s="6"/>
      <c r="I751" s="6"/>
      <c r="J751" s="7"/>
      <c r="K751" s="7"/>
      <c r="L751" s="6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ht="15.0" customHeight="1">
      <c r="A752" s="2"/>
      <c r="B752" s="6"/>
      <c r="C752" s="7"/>
      <c r="D752" s="6"/>
      <c r="E752" s="6"/>
      <c r="F752" s="7"/>
      <c r="G752" s="7"/>
      <c r="H752" s="6"/>
      <c r="I752" s="6"/>
      <c r="J752" s="7"/>
      <c r="K752" s="7"/>
      <c r="L752" s="6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ht="15.0" customHeight="1">
      <c r="A753" s="2"/>
      <c r="B753" s="6"/>
      <c r="C753" s="7"/>
      <c r="D753" s="6"/>
      <c r="E753" s="6"/>
      <c r="F753" s="7"/>
      <c r="G753" s="7"/>
      <c r="H753" s="6"/>
      <c r="I753" s="6"/>
      <c r="J753" s="7"/>
      <c r="K753" s="7"/>
      <c r="L753" s="6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ht="15.0" customHeight="1">
      <c r="A754" s="2"/>
      <c r="B754" s="6"/>
      <c r="C754" s="7"/>
      <c r="D754" s="6"/>
      <c r="E754" s="6"/>
      <c r="F754" s="7"/>
      <c r="G754" s="7"/>
      <c r="H754" s="6"/>
      <c r="I754" s="6"/>
      <c r="J754" s="7"/>
      <c r="K754" s="7"/>
      <c r="L754" s="6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ht="15.0" customHeight="1">
      <c r="A755" s="2"/>
      <c r="B755" s="6"/>
      <c r="C755" s="7"/>
      <c r="D755" s="6"/>
      <c r="E755" s="6"/>
      <c r="F755" s="7"/>
      <c r="G755" s="7"/>
      <c r="H755" s="6"/>
      <c r="I755" s="6"/>
      <c r="J755" s="7"/>
      <c r="K755" s="7"/>
      <c r="L755" s="6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ht="15.0" customHeight="1">
      <c r="A756" s="2"/>
      <c r="B756" s="6"/>
      <c r="C756" s="7"/>
      <c r="D756" s="6"/>
      <c r="E756" s="6"/>
      <c r="F756" s="7"/>
      <c r="G756" s="7"/>
      <c r="H756" s="6"/>
      <c r="I756" s="6"/>
      <c r="J756" s="7"/>
      <c r="K756" s="7"/>
      <c r="L756" s="6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ht="15.0" customHeight="1">
      <c r="A757" s="2"/>
      <c r="B757" s="6"/>
      <c r="C757" s="7"/>
      <c r="D757" s="6"/>
      <c r="E757" s="6"/>
      <c r="F757" s="7"/>
      <c r="G757" s="7"/>
      <c r="H757" s="6"/>
      <c r="I757" s="6"/>
      <c r="J757" s="7"/>
      <c r="K757" s="7"/>
      <c r="L757" s="6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ht="15.0" customHeight="1">
      <c r="A758" s="2"/>
      <c r="B758" s="6"/>
      <c r="C758" s="7"/>
      <c r="D758" s="6"/>
      <c r="E758" s="6"/>
      <c r="F758" s="7"/>
      <c r="G758" s="7"/>
      <c r="H758" s="6"/>
      <c r="I758" s="6"/>
      <c r="J758" s="7"/>
      <c r="K758" s="7"/>
      <c r="L758" s="6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ht="15.0" customHeight="1">
      <c r="A759" s="2"/>
      <c r="B759" s="6"/>
      <c r="C759" s="7"/>
      <c r="D759" s="6"/>
      <c r="E759" s="6"/>
      <c r="F759" s="7"/>
      <c r="G759" s="7"/>
      <c r="H759" s="6"/>
      <c r="I759" s="6"/>
      <c r="J759" s="7"/>
      <c r="K759" s="7"/>
      <c r="L759" s="6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ht="15.0" customHeight="1">
      <c r="A760" s="2"/>
      <c r="B760" s="6"/>
      <c r="C760" s="7"/>
      <c r="D760" s="6"/>
      <c r="E760" s="6"/>
      <c r="F760" s="7"/>
      <c r="G760" s="7"/>
      <c r="H760" s="6"/>
      <c r="I760" s="6"/>
      <c r="J760" s="7"/>
      <c r="K760" s="7"/>
      <c r="L760" s="6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ht="15.0" customHeight="1">
      <c r="A761" s="2"/>
      <c r="B761" s="6"/>
      <c r="C761" s="7"/>
      <c r="D761" s="6"/>
      <c r="E761" s="6"/>
      <c r="F761" s="7"/>
      <c r="G761" s="7"/>
      <c r="H761" s="6"/>
      <c r="I761" s="6"/>
      <c r="J761" s="7"/>
      <c r="K761" s="7"/>
      <c r="L761" s="6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ht="15.0" customHeight="1">
      <c r="A762" s="2"/>
      <c r="B762" s="6"/>
      <c r="C762" s="7"/>
      <c r="D762" s="6"/>
      <c r="E762" s="6"/>
      <c r="F762" s="7"/>
      <c r="G762" s="7"/>
      <c r="H762" s="6"/>
      <c r="I762" s="6"/>
      <c r="J762" s="7"/>
      <c r="K762" s="7"/>
      <c r="L762" s="6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ht="15.0" customHeight="1">
      <c r="A763" s="2"/>
      <c r="B763" s="6"/>
      <c r="C763" s="7"/>
      <c r="D763" s="6"/>
      <c r="E763" s="6"/>
      <c r="F763" s="7"/>
      <c r="G763" s="7"/>
      <c r="H763" s="6"/>
      <c r="I763" s="6"/>
      <c r="J763" s="7"/>
      <c r="K763" s="7"/>
      <c r="L763" s="6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ht="15.0" customHeight="1">
      <c r="A764" s="2"/>
      <c r="B764" s="6"/>
      <c r="C764" s="7"/>
      <c r="D764" s="6"/>
      <c r="E764" s="6"/>
      <c r="F764" s="7"/>
      <c r="G764" s="7"/>
      <c r="H764" s="6"/>
      <c r="I764" s="6"/>
      <c r="J764" s="7"/>
      <c r="K764" s="7"/>
      <c r="L764" s="6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ht="15.0" customHeight="1">
      <c r="A765" s="2"/>
      <c r="B765" s="6"/>
      <c r="C765" s="7"/>
      <c r="D765" s="6"/>
      <c r="E765" s="6"/>
      <c r="F765" s="7"/>
      <c r="G765" s="7"/>
      <c r="H765" s="6"/>
      <c r="I765" s="6"/>
      <c r="J765" s="7"/>
      <c r="K765" s="7"/>
      <c r="L765" s="6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ht="15.0" customHeight="1">
      <c r="A766" s="2"/>
      <c r="B766" s="6"/>
      <c r="C766" s="7"/>
      <c r="D766" s="6"/>
      <c r="E766" s="6"/>
      <c r="F766" s="7"/>
      <c r="G766" s="7"/>
      <c r="H766" s="6"/>
      <c r="I766" s="6"/>
      <c r="J766" s="7"/>
      <c r="K766" s="7"/>
      <c r="L766" s="6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ht="15.0" customHeight="1">
      <c r="A767" s="2"/>
      <c r="B767" s="6"/>
      <c r="C767" s="7"/>
      <c r="D767" s="6"/>
      <c r="E767" s="6"/>
      <c r="F767" s="7"/>
      <c r="G767" s="7"/>
      <c r="H767" s="6"/>
      <c r="I767" s="6"/>
      <c r="J767" s="7"/>
      <c r="K767" s="7"/>
      <c r="L767" s="6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ht="15.0" customHeight="1">
      <c r="A768" s="2"/>
      <c r="B768" s="6"/>
      <c r="C768" s="7"/>
      <c r="D768" s="6"/>
      <c r="E768" s="6"/>
      <c r="F768" s="7"/>
      <c r="G768" s="7"/>
      <c r="H768" s="6"/>
      <c r="I768" s="6"/>
      <c r="J768" s="7"/>
      <c r="K768" s="7"/>
      <c r="L768" s="6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ht="15.0" customHeight="1">
      <c r="A769" s="2"/>
      <c r="B769" s="6"/>
      <c r="C769" s="7"/>
      <c r="D769" s="6"/>
      <c r="E769" s="6"/>
      <c r="F769" s="7"/>
      <c r="G769" s="7"/>
      <c r="H769" s="6"/>
      <c r="I769" s="6"/>
      <c r="J769" s="7"/>
      <c r="K769" s="7"/>
      <c r="L769" s="6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ht="15.0" customHeight="1">
      <c r="A770" s="2"/>
      <c r="B770" s="6"/>
      <c r="C770" s="7"/>
      <c r="D770" s="6"/>
      <c r="E770" s="6"/>
      <c r="F770" s="7"/>
      <c r="G770" s="7"/>
      <c r="H770" s="6"/>
      <c r="I770" s="6"/>
      <c r="J770" s="7"/>
      <c r="K770" s="7"/>
      <c r="L770" s="6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ht="15.0" customHeight="1">
      <c r="A771" s="2"/>
      <c r="B771" s="6"/>
      <c r="C771" s="7"/>
      <c r="D771" s="6"/>
      <c r="E771" s="6"/>
      <c r="F771" s="7"/>
      <c r="G771" s="7"/>
      <c r="H771" s="6"/>
      <c r="I771" s="6"/>
      <c r="J771" s="7"/>
      <c r="K771" s="7"/>
      <c r="L771" s="6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ht="15.0" customHeight="1">
      <c r="A772" s="2"/>
      <c r="B772" s="6"/>
      <c r="C772" s="7"/>
      <c r="D772" s="6"/>
      <c r="E772" s="6"/>
      <c r="F772" s="7"/>
      <c r="G772" s="7"/>
      <c r="H772" s="6"/>
      <c r="I772" s="6"/>
      <c r="J772" s="7"/>
      <c r="K772" s="7"/>
      <c r="L772" s="6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ht="15.0" customHeight="1">
      <c r="A773" s="2"/>
      <c r="B773" s="6"/>
      <c r="C773" s="7"/>
      <c r="D773" s="6"/>
      <c r="E773" s="6"/>
      <c r="F773" s="7"/>
      <c r="G773" s="7"/>
      <c r="H773" s="6"/>
      <c r="I773" s="6"/>
      <c r="J773" s="7"/>
      <c r="K773" s="7"/>
      <c r="L773" s="6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ht="15.0" customHeight="1">
      <c r="A774" s="2"/>
      <c r="B774" s="6"/>
      <c r="C774" s="7"/>
      <c r="D774" s="6"/>
      <c r="E774" s="6"/>
      <c r="F774" s="7"/>
      <c r="G774" s="7"/>
      <c r="H774" s="6"/>
      <c r="I774" s="6"/>
      <c r="J774" s="7"/>
      <c r="K774" s="7"/>
      <c r="L774" s="6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ht="15.0" customHeight="1">
      <c r="A775" s="2"/>
      <c r="B775" s="6"/>
      <c r="C775" s="7"/>
      <c r="D775" s="6"/>
      <c r="E775" s="6"/>
      <c r="F775" s="7"/>
      <c r="G775" s="7"/>
      <c r="H775" s="6"/>
      <c r="I775" s="6"/>
      <c r="J775" s="7"/>
      <c r="K775" s="7"/>
      <c r="L775" s="6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ht="15.0" customHeight="1">
      <c r="A776" s="2"/>
      <c r="B776" s="6"/>
      <c r="C776" s="7"/>
      <c r="D776" s="6"/>
      <c r="E776" s="6"/>
      <c r="F776" s="7"/>
      <c r="G776" s="7"/>
      <c r="H776" s="6"/>
      <c r="I776" s="6"/>
      <c r="J776" s="7"/>
      <c r="K776" s="7"/>
      <c r="L776" s="6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ht="15.0" customHeight="1">
      <c r="A777" s="2"/>
      <c r="B777" s="6"/>
      <c r="C777" s="7"/>
      <c r="D777" s="6"/>
      <c r="E777" s="6"/>
      <c r="F777" s="7"/>
      <c r="G777" s="7"/>
      <c r="H777" s="6"/>
      <c r="I777" s="6"/>
      <c r="J777" s="7"/>
      <c r="K777" s="7"/>
      <c r="L777" s="6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ht="15.0" customHeight="1">
      <c r="A778" s="2"/>
      <c r="B778" s="6"/>
      <c r="C778" s="7"/>
      <c r="D778" s="6"/>
      <c r="E778" s="6"/>
      <c r="F778" s="7"/>
      <c r="G778" s="7"/>
      <c r="H778" s="6"/>
      <c r="I778" s="6"/>
      <c r="J778" s="7"/>
      <c r="K778" s="7"/>
      <c r="L778" s="6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ht="15.0" customHeight="1">
      <c r="A779" s="2"/>
      <c r="B779" s="6"/>
      <c r="C779" s="7"/>
      <c r="D779" s="6"/>
      <c r="E779" s="6"/>
      <c r="F779" s="7"/>
      <c r="G779" s="7"/>
      <c r="H779" s="6"/>
      <c r="I779" s="6"/>
      <c r="J779" s="7"/>
      <c r="K779" s="7"/>
      <c r="L779" s="6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ht="15.0" customHeight="1">
      <c r="A780" s="2"/>
      <c r="B780" s="6"/>
      <c r="C780" s="7"/>
      <c r="D780" s="6"/>
      <c r="E780" s="6"/>
      <c r="F780" s="7"/>
      <c r="G780" s="7"/>
      <c r="H780" s="6"/>
      <c r="I780" s="6"/>
      <c r="J780" s="7"/>
      <c r="K780" s="7"/>
      <c r="L780" s="6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ht="15.0" customHeight="1">
      <c r="A781" s="2"/>
      <c r="B781" s="6"/>
      <c r="C781" s="7"/>
      <c r="D781" s="6"/>
      <c r="E781" s="6"/>
      <c r="F781" s="7"/>
      <c r="G781" s="7"/>
      <c r="H781" s="6"/>
      <c r="I781" s="6"/>
      <c r="J781" s="7"/>
      <c r="K781" s="7"/>
      <c r="L781" s="6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ht="15.0" customHeight="1">
      <c r="A782" s="2"/>
      <c r="B782" s="6"/>
      <c r="C782" s="7"/>
      <c r="D782" s="6"/>
      <c r="E782" s="6"/>
      <c r="F782" s="7"/>
      <c r="G782" s="7"/>
      <c r="H782" s="6"/>
      <c r="I782" s="6"/>
      <c r="J782" s="7"/>
      <c r="K782" s="7"/>
      <c r="L782" s="6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ht="15.0" customHeight="1">
      <c r="A783" s="2"/>
      <c r="B783" s="6"/>
      <c r="C783" s="7"/>
      <c r="D783" s="6"/>
      <c r="E783" s="6"/>
      <c r="F783" s="7"/>
      <c r="G783" s="7"/>
      <c r="H783" s="6"/>
      <c r="I783" s="6"/>
      <c r="J783" s="7"/>
      <c r="K783" s="7"/>
      <c r="L783" s="6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ht="15.0" customHeight="1">
      <c r="A784" s="2"/>
      <c r="B784" s="6"/>
      <c r="C784" s="7"/>
      <c r="D784" s="6"/>
      <c r="E784" s="6"/>
      <c r="F784" s="7"/>
      <c r="G784" s="7"/>
      <c r="H784" s="6"/>
      <c r="I784" s="6"/>
      <c r="J784" s="7"/>
      <c r="K784" s="7"/>
      <c r="L784" s="6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ht="15.0" customHeight="1">
      <c r="A785" s="2"/>
      <c r="B785" s="6"/>
      <c r="C785" s="7"/>
      <c r="D785" s="6"/>
      <c r="E785" s="6"/>
      <c r="F785" s="7"/>
      <c r="G785" s="7"/>
      <c r="H785" s="6"/>
      <c r="I785" s="6"/>
      <c r="J785" s="7"/>
      <c r="K785" s="7"/>
      <c r="L785" s="6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ht="15.0" customHeight="1">
      <c r="A786" s="2"/>
      <c r="B786" s="6"/>
      <c r="C786" s="7"/>
      <c r="D786" s="6"/>
      <c r="E786" s="6"/>
      <c r="F786" s="7"/>
      <c r="G786" s="7"/>
      <c r="H786" s="6"/>
      <c r="I786" s="6"/>
      <c r="J786" s="7"/>
      <c r="K786" s="7"/>
      <c r="L786" s="6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ht="15.0" customHeight="1">
      <c r="A787" s="2"/>
      <c r="B787" s="6"/>
      <c r="C787" s="7"/>
      <c r="D787" s="6"/>
      <c r="E787" s="6"/>
      <c r="F787" s="7"/>
      <c r="G787" s="7"/>
      <c r="H787" s="6"/>
      <c r="I787" s="6"/>
      <c r="J787" s="7"/>
      <c r="K787" s="7"/>
      <c r="L787" s="6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ht="15.0" customHeight="1">
      <c r="A788" s="2"/>
      <c r="B788" s="6"/>
      <c r="C788" s="7"/>
      <c r="D788" s="6"/>
      <c r="E788" s="6"/>
      <c r="F788" s="7"/>
      <c r="G788" s="7"/>
      <c r="H788" s="6"/>
      <c r="I788" s="6"/>
      <c r="J788" s="7"/>
      <c r="K788" s="7"/>
      <c r="L788" s="6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ht="15.0" customHeight="1">
      <c r="A789" s="2"/>
      <c r="B789" s="6"/>
      <c r="C789" s="7"/>
      <c r="D789" s="6"/>
      <c r="E789" s="6"/>
      <c r="F789" s="7"/>
      <c r="G789" s="7"/>
      <c r="H789" s="6"/>
      <c r="I789" s="6"/>
      <c r="J789" s="7"/>
      <c r="K789" s="7"/>
      <c r="L789" s="6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ht="15.0" customHeight="1">
      <c r="A790" s="2"/>
      <c r="B790" s="6"/>
      <c r="C790" s="7"/>
      <c r="D790" s="6"/>
      <c r="E790" s="6"/>
      <c r="F790" s="7"/>
      <c r="G790" s="7"/>
      <c r="H790" s="6"/>
      <c r="I790" s="6"/>
      <c r="J790" s="7"/>
      <c r="K790" s="7"/>
      <c r="L790" s="6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ht="15.0" customHeight="1">
      <c r="A791" s="2"/>
      <c r="B791" s="6"/>
      <c r="C791" s="7"/>
      <c r="D791" s="6"/>
      <c r="E791" s="6"/>
      <c r="F791" s="7"/>
      <c r="G791" s="7"/>
      <c r="H791" s="6"/>
      <c r="I791" s="6"/>
      <c r="J791" s="7"/>
      <c r="K791" s="7"/>
      <c r="L791" s="6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ht="15.0" customHeight="1">
      <c r="A792" s="2"/>
      <c r="B792" s="6"/>
      <c r="C792" s="7"/>
      <c r="D792" s="6"/>
      <c r="E792" s="6"/>
      <c r="F792" s="7"/>
      <c r="G792" s="7"/>
      <c r="H792" s="6"/>
      <c r="I792" s="6"/>
      <c r="J792" s="7"/>
      <c r="K792" s="7"/>
      <c r="L792" s="6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ht="15.0" customHeight="1">
      <c r="A793" s="2"/>
      <c r="B793" s="6"/>
      <c r="C793" s="7"/>
      <c r="D793" s="6"/>
      <c r="E793" s="6"/>
      <c r="F793" s="7"/>
      <c r="G793" s="7"/>
      <c r="H793" s="6"/>
      <c r="I793" s="6"/>
      <c r="J793" s="7"/>
      <c r="K793" s="7"/>
      <c r="L793" s="6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ht="15.0" customHeight="1">
      <c r="A794" s="2"/>
      <c r="B794" s="6"/>
      <c r="C794" s="7"/>
      <c r="D794" s="6"/>
      <c r="E794" s="6"/>
      <c r="F794" s="7"/>
      <c r="G794" s="7"/>
      <c r="H794" s="6"/>
      <c r="I794" s="6"/>
      <c r="J794" s="7"/>
      <c r="K794" s="7"/>
      <c r="L794" s="6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ht="15.0" customHeight="1">
      <c r="A795" s="2"/>
      <c r="B795" s="6"/>
      <c r="C795" s="7"/>
      <c r="D795" s="6"/>
      <c r="E795" s="6"/>
      <c r="F795" s="7"/>
      <c r="G795" s="7"/>
      <c r="H795" s="6"/>
      <c r="I795" s="6"/>
      <c r="J795" s="7"/>
      <c r="K795" s="7"/>
      <c r="L795" s="6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ht="15.0" customHeight="1">
      <c r="A796" s="2"/>
      <c r="B796" s="6"/>
      <c r="C796" s="7"/>
      <c r="D796" s="6"/>
      <c r="E796" s="6"/>
      <c r="F796" s="7"/>
      <c r="G796" s="7"/>
      <c r="H796" s="6"/>
      <c r="I796" s="6"/>
      <c r="J796" s="7"/>
      <c r="K796" s="7"/>
      <c r="L796" s="6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ht="15.0" customHeight="1">
      <c r="A797" s="2"/>
      <c r="B797" s="6"/>
      <c r="C797" s="7"/>
      <c r="D797" s="6"/>
      <c r="E797" s="6"/>
      <c r="F797" s="7"/>
      <c r="G797" s="7"/>
      <c r="H797" s="6"/>
      <c r="I797" s="6"/>
      <c r="J797" s="7"/>
      <c r="K797" s="7"/>
      <c r="L797" s="6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ht="15.0" customHeight="1">
      <c r="A798" s="2"/>
      <c r="B798" s="6"/>
      <c r="C798" s="7"/>
      <c r="D798" s="6"/>
      <c r="E798" s="6"/>
      <c r="F798" s="7"/>
      <c r="G798" s="7"/>
      <c r="H798" s="6"/>
      <c r="I798" s="6"/>
      <c r="J798" s="7"/>
      <c r="K798" s="7"/>
      <c r="L798" s="6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ht="15.0" customHeight="1">
      <c r="A799" s="2"/>
      <c r="B799" s="6"/>
      <c r="C799" s="7"/>
      <c r="D799" s="6"/>
      <c r="E799" s="6"/>
      <c r="F799" s="7"/>
      <c r="G799" s="7"/>
      <c r="H799" s="6"/>
      <c r="I799" s="6"/>
      <c r="J799" s="7"/>
      <c r="K799" s="7"/>
      <c r="L799" s="6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ht="15.0" customHeight="1">
      <c r="A800" s="2"/>
      <c r="B800" s="6"/>
      <c r="C800" s="7"/>
      <c r="D800" s="6"/>
      <c r="E800" s="6"/>
      <c r="F800" s="7"/>
      <c r="G800" s="7"/>
      <c r="H800" s="6"/>
      <c r="I800" s="6"/>
      <c r="J800" s="7"/>
      <c r="K800" s="7"/>
      <c r="L800" s="6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ht="15.0" customHeight="1">
      <c r="A801" s="2"/>
      <c r="B801" s="6"/>
      <c r="C801" s="7"/>
      <c r="D801" s="6"/>
      <c r="E801" s="6"/>
      <c r="F801" s="7"/>
      <c r="G801" s="7"/>
      <c r="H801" s="6"/>
      <c r="I801" s="6"/>
      <c r="J801" s="7"/>
      <c r="K801" s="7"/>
      <c r="L801" s="6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ht="15.0" customHeight="1">
      <c r="A802" s="2"/>
      <c r="B802" s="6"/>
      <c r="C802" s="7"/>
      <c r="D802" s="6"/>
      <c r="E802" s="6"/>
      <c r="F802" s="7"/>
      <c r="G802" s="7"/>
      <c r="H802" s="6"/>
      <c r="I802" s="6"/>
      <c r="J802" s="7"/>
      <c r="K802" s="7"/>
      <c r="L802" s="6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ht="15.0" customHeight="1">
      <c r="A803" s="2"/>
      <c r="B803" s="6"/>
      <c r="C803" s="7"/>
      <c r="D803" s="6"/>
      <c r="E803" s="6"/>
      <c r="F803" s="7"/>
      <c r="G803" s="7"/>
      <c r="H803" s="6"/>
      <c r="I803" s="6"/>
      <c r="J803" s="7"/>
      <c r="K803" s="7"/>
      <c r="L803" s="6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ht="15.0" customHeight="1">
      <c r="A804" s="2"/>
      <c r="B804" s="6"/>
      <c r="C804" s="7"/>
      <c r="D804" s="6"/>
      <c r="E804" s="6"/>
      <c r="F804" s="7"/>
      <c r="G804" s="7"/>
      <c r="H804" s="6"/>
      <c r="I804" s="6"/>
      <c r="J804" s="7"/>
      <c r="K804" s="7"/>
      <c r="L804" s="6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ht="15.0" customHeight="1">
      <c r="A805" s="2"/>
      <c r="B805" s="6"/>
      <c r="C805" s="7"/>
      <c r="D805" s="6"/>
      <c r="E805" s="6"/>
      <c r="F805" s="7"/>
      <c r="G805" s="7"/>
      <c r="H805" s="6"/>
      <c r="I805" s="6"/>
      <c r="J805" s="7"/>
      <c r="K805" s="7"/>
      <c r="L805" s="6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ht="15.0" customHeight="1">
      <c r="A806" s="2"/>
      <c r="B806" s="6"/>
      <c r="C806" s="7"/>
      <c r="D806" s="6"/>
      <c r="E806" s="6"/>
      <c r="F806" s="7"/>
      <c r="G806" s="7"/>
      <c r="H806" s="6"/>
      <c r="I806" s="6"/>
      <c r="J806" s="7"/>
      <c r="K806" s="7"/>
      <c r="L806" s="6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ht="15.0" customHeight="1">
      <c r="A807" s="2"/>
      <c r="B807" s="6"/>
      <c r="C807" s="7"/>
      <c r="D807" s="6"/>
      <c r="E807" s="6"/>
      <c r="F807" s="7"/>
      <c r="G807" s="7"/>
      <c r="H807" s="6"/>
      <c r="I807" s="6"/>
      <c r="J807" s="7"/>
      <c r="K807" s="7"/>
      <c r="L807" s="6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ht="15.0" customHeight="1">
      <c r="A808" s="2"/>
      <c r="B808" s="6"/>
      <c r="C808" s="7"/>
      <c r="D808" s="6"/>
      <c r="E808" s="6"/>
      <c r="F808" s="7"/>
      <c r="G808" s="7"/>
      <c r="H808" s="6"/>
      <c r="I808" s="6"/>
      <c r="J808" s="7"/>
      <c r="K808" s="7"/>
      <c r="L808" s="6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ht="15.0" customHeight="1">
      <c r="A809" s="2"/>
      <c r="B809" s="6"/>
      <c r="C809" s="7"/>
      <c r="D809" s="6"/>
      <c r="E809" s="6"/>
      <c r="F809" s="7"/>
      <c r="G809" s="7"/>
      <c r="H809" s="6"/>
      <c r="I809" s="6"/>
      <c r="J809" s="7"/>
      <c r="K809" s="7"/>
      <c r="L809" s="6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ht="15.0" customHeight="1">
      <c r="A810" s="2"/>
      <c r="B810" s="6"/>
      <c r="C810" s="7"/>
      <c r="D810" s="6"/>
      <c r="E810" s="6"/>
      <c r="F810" s="7"/>
      <c r="G810" s="7"/>
      <c r="H810" s="6"/>
      <c r="I810" s="6"/>
      <c r="J810" s="7"/>
      <c r="K810" s="7"/>
      <c r="L810" s="6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ht="15.0" customHeight="1">
      <c r="A811" s="2"/>
      <c r="B811" s="6"/>
      <c r="C811" s="7"/>
      <c r="D811" s="6"/>
      <c r="E811" s="6"/>
      <c r="F811" s="7"/>
      <c r="G811" s="7"/>
      <c r="H811" s="6"/>
      <c r="I811" s="6"/>
      <c r="J811" s="7"/>
      <c r="K811" s="7"/>
      <c r="L811" s="6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ht="15.0" customHeight="1">
      <c r="A812" s="2"/>
      <c r="B812" s="6"/>
      <c r="C812" s="7"/>
      <c r="D812" s="6"/>
      <c r="E812" s="6"/>
      <c r="F812" s="7"/>
      <c r="G812" s="7"/>
      <c r="H812" s="6"/>
      <c r="I812" s="6"/>
      <c r="J812" s="7"/>
      <c r="K812" s="7"/>
      <c r="L812" s="6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ht="15.0" customHeight="1">
      <c r="A813" s="2"/>
      <c r="B813" s="6"/>
      <c r="C813" s="7"/>
      <c r="D813" s="6"/>
      <c r="E813" s="6"/>
      <c r="F813" s="7"/>
      <c r="G813" s="7"/>
      <c r="H813" s="6"/>
      <c r="I813" s="6"/>
      <c r="J813" s="7"/>
      <c r="K813" s="7"/>
      <c r="L813" s="6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ht="15.0" customHeight="1">
      <c r="A814" s="2"/>
      <c r="B814" s="6"/>
      <c r="C814" s="7"/>
      <c r="D814" s="6"/>
      <c r="E814" s="6"/>
      <c r="F814" s="7"/>
      <c r="G814" s="7"/>
      <c r="H814" s="6"/>
      <c r="I814" s="6"/>
      <c r="J814" s="7"/>
      <c r="K814" s="7"/>
      <c r="L814" s="6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ht="15.0" customHeight="1">
      <c r="A815" s="2"/>
      <c r="B815" s="6"/>
      <c r="C815" s="7"/>
      <c r="D815" s="6"/>
      <c r="E815" s="6"/>
      <c r="F815" s="7"/>
      <c r="G815" s="7"/>
      <c r="H815" s="6"/>
      <c r="I815" s="6"/>
      <c r="J815" s="7"/>
      <c r="K815" s="7"/>
      <c r="L815" s="6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ht="15.0" customHeight="1">
      <c r="A816" s="2"/>
      <c r="B816" s="6"/>
      <c r="C816" s="7"/>
      <c r="D816" s="6"/>
      <c r="E816" s="6"/>
      <c r="F816" s="7"/>
      <c r="G816" s="7"/>
      <c r="H816" s="6"/>
      <c r="I816" s="6"/>
      <c r="J816" s="7"/>
      <c r="K816" s="7"/>
      <c r="L816" s="6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ht="15.0" customHeight="1">
      <c r="A817" s="2"/>
      <c r="B817" s="6"/>
      <c r="C817" s="7"/>
      <c r="D817" s="6"/>
      <c r="E817" s="6"/>
      <c r="F817" s="7"/>
      <c r="G817" s="7"/>
      <c r="H817" s="6"/>
      <c r="I817" s="6"/>
      <c r="J817" s="7"/>
      <c r="K817" s="7"/>
      <c r="L817" s="6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ht="15.0" customHeight="1">
      <c r="A818" s="2"/>
      <c r="B818" s="6"/>
      <c r="C818" s="7"/>
      <c r="D818" s="6"/>
      <c r="E818" s="6"/>
      <c r="F818" s="7"/>
      <c r="G818" s="7"/>
      <c r="H818" s="6"/>
      <c r="I818" s="6"/>
      <c r="J818" s="7"/>
      <c r="K818" s="7"/>
      <c r="L818" s="6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ht="15.0" customHeight="1">
      <c r="A819" s="2"/>
      <c r="B819" s="6"/>
      <c r="C819" s="7"/>
      <c r="D819" s="6"/>
      <c r="E819" s="6"/>
      <c r="F819" s="7"/>
      <c r="G819" s="7"/>
      <c r="H819" s="6"/>
      <c r="I819" s="6"/>
      <c r="J819" s="7"/>
      <c r="K819" s="7"/>
      <c r="L819" s="6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ht="15.0" customHeight="1">
      <c r="A820" s="2"/>
      <c r="B820" s="6"/>
      <c r="C820" s="7"/>
      <c r="D820" s="6"/>
      <c r="E820" s="6"/>
      <c r="F820" s="7"/>
      <c r="G820" s="7"/>
      <c r="H820" s="6"/>
      <c r="I820" s="6"/>
      <c r="J820" s="7"/>
      <c r="K820" s="7"/>
      <c r="L820" s="6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ht="15.0" customHeight="1">
      <c r="A821" s="2"/>
      <c r="B821" s="6"/>
      <c r="C821" s="7"/>
      <c r="D821" s="6"/>
      <c r="E821" s="6"/>
      <c r="F821" s="7"/>
      <c r="G821" s="7"/>
      <c r="H821" s="6"/>
      <c r="I821" s="6"/>
      <c r="J821" s="7"/>
      <c r="K821" s="7"/>
      <c r="L821" s="6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ht="15.0" customHeight="1">
      <c r="A822" s="2"/>
      <c r="B822" s="6"/>
      <c r="C822" s="7"/>
      <c r="D822" s="6"/>
      <c r="E822" s="6"/>
      <c r="F822" s="7"/>
      <c r="G822" s="7"/>
      <c r="H822" s="6"/>
      <c r="I822" s="6"/>
      <c r="J822" s="7"/>
      <c r="K822" s="7"/>
      <c r="L822" s="6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ht="15.0" customHeight="1">
      <c r="A823" s="2"/>
      <c r="B823" s="6"/>
      <c r="C823" s="7"/>
      <c r="D823" s="6"/>
      <c r="E823" s="6"/>
      <c r="F823" s="7"/>
      <c r="G823" s="7"/>
      <c r="H823" s="6"/>
      <c r="I823" s="6"/>
      <c r="J823" s="7"/>
      <c r="K823" s="7"/>
      <c r="L823" s="6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ht="15.0" customHeight="1">
      <c r="A824" s="2"/>
      <c r="B824" s="6"/>
      <c r="C824" s="7"/>
      <c r="D824" s="6"/>
      <c r="E824" s="6"/>
      <c r="F824" s="7"/>
      <c r="G824" s="7"/>
      <c r="H824" s="6"/>
      <c r="I824" s="6"/>
      <c r="J824" s="7"/>
      <c r="K824" s="7"/>
      <c r="L824" s="6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ht="15.0" customHeight="1">
      <c r="A825" s="2"/>
      <c r="B825" s="6"/>
      <c r="C825" s="7"/>
      <c r="D825" s="6"/>
      <c r="E825" s="6"/>
      <c r="F825" s="7"/>
      <c r="G825" s="7"/>
      <c r="H825" s="6"/>
      <c r="I825" s="6"/>
      <c r="J825" s="7"/>
      <c r="K825" s="7"/>
      <c r="L825" s="6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ht="15.0" customHeight="1">
      <c r="A826" s="2"/>
      <c r="B826" s="6"/>
      <c r="C826" s="7"/>
      <c r="D826" s="6"/>
      <c r="E826" s="6"/>
      <c r="F826" s="7"/>
      <c r="G826" s="7"/>
      <c r="H826" s="6"/>
      <c r="I826" s="6"/>
      <c r="J826" s="7"/>
      <c r="K826" s="7"/>
      <c r="L826" s="6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ht="15.0" customHeight="1">
      <c r="A827" s="2"/>
      <c r="B827" s="6"/>
      <c r="C827" s="7"/>
      <c r="D827" s="6"/>
      <c r="E827" s="6"/>
      <c r="F827" s="7"/>
      <c r="G827" s="7"/>
      <c r="H827" s="6"/>
      <c r="I827" s="6"/>
      <c r="J827" s="7"/>
      <c r="K827" s="7"/>
      <c r="L827" s="6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ht="15.0" customHeight="1">
      <c r="A828" s="2"/>
      <c r="B828" s="6"/>
      <c r="C828" s="7"/>
      <c r="D828" s="6"/>
      <c r="E828" s="6"/>
      <c r="F828" s="7"/>
      <c r="G828" s="7"/>
      <c r="H828" s="6"/>
      <c r="I828" s="6"/>
      <c r="J828" s="7"/>
      <c r="K828" s="7"/>
      <c r="L828" s="6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ht="15.0" customHeight="1">
      <c r="A829" s="2"/>
      <c r="B829" s="6"/>
      <c r="C829" s="7"/>
      <c r="D829" s="6"/>
      <c r="E829" s="6"/>
      <c r="F829" s="7"/>
      <c r="G829" s="7"/>
      <c r="H829" s="6"/>
      <c r="I829" s="6"/>
      <c r="J829" s="7"/>
      <c r="K829" s="7"/>
      <c r="L829" s="6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ht="15.0" customHeight="1">
      <c r="A830" s="2"/>
      <c r="B830" s="6"/>
      <c r="C830" s="7"/>
      <c r="D830" s="6"/>
      <c r="E830" s="6"/>
      <c r="F830" s="7"/>
      <c r="G830" s="7"/>
      <c r="H830" s="6"/>
      <c r="I830" s="6"/>
      <c r="J830" s="7"/>
      <c r="K830" s="7"/>
      <c r="L830" s="6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ht="15.0" customHeight="1">
      <c r="A831" s="2"/>
      <c r="B831" s="6"/>
      <c r="C831" s="7"/>
      <c r="D831" s="6"/>
      <c r="E831" s="6"/>
      <c r="F831" s="7"/>
      <c r="G831" s="7"/>
      <c r="H831" s="6"/>
      <c r="I831" s="6"/>
      <c r="J831" s="7"/>
      <c r="K831" s="7"/>
      <c r="L831" s="6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ht="15.0" customHeight="1">
      <c r="A832" s="2"/>
      <c r="B832" s="6"/>
      <c r="C832" s="7"/>
      <c r="D832" s="6"/>
      <c r="E832" s="6"/>
      <c r="F832" s="7"/>
      <c r="G832" s="7"/>
      <c r="H832" s="6"/>
      <c r="I832" s="6"/>
      <c r="J832" s="7"/>
      <c r="K832" s="7"/>
      <c r="L832" s="6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ht="15.0" customHeight="1">
      <c r="A833" s="2"/>
      <c r="B833" s="6"/>
      <c r="C833" s="7"/>
      <c r="D833" s="6"/>
      <c r="E833" s="6"/>
      <c r="F833" s="7"/>
      <c r="G833" s="7"/>
      <c r="H833" s="6"/>
      <c r="I833" s="6"/>
      <c r="J833" s="7"/>
      <c r="K833" s="7"/>
      <c r="L833" s="6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ht="15.0" customHeight="1">
      <c r="A834" s="2"/>
      <c r="B834" s="6"/>
      <c r="C834" s="7"/>
      <c r="D834" s="6"/>
      <c r="E834" s="6"/>
      <c r="F834" s="7"/>
      <c r="G834" s="7"/>
      <c r="H834" s="6"/>
      <c r="I834" s="6"/>
      <c r="J834" s="7"/>
      <c r="K834" s="7"/>
      <c r="L834" s="6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ht="15.0" customHeight="1">
      <c r="A835" s="2"/>
      <c r="B835" s="6"/>
      <c r="C835" s="7"/>
      <c r="D835" s="6"/>
      <c r="E835" s="6"/>
      <c r="F835" s="7"/>
      <c r="G835" s="7"/>
      <c r="H835" s="6"/>
      <c r="I835" s="6"/>
      <c r="J835" s="7"/>
      <c r="K835" s="7"/>
      <c r="L835" s="6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ht="15.0" customHeight="1">
      <c r="A836" s="2"/>
      <c r="B836" s="6"/>
      <c r="C836" s="7"/>
      <c r="D836" s="6"/>
      <c r="E836" s="6"/>
      <c r="F836" s="7"/>
      <c r="G836" s="7"/>
      <c r="H836" s="6"/>
      <c r="I836" s="6"/>
      <c r="J836" s="7"/>
      <c r="K836" s="7"/>
      <c r="L836" s="6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ht="15.0" customHeight="1">
      <c r="A837" s="2"/>
      <c r="B837" s="6"/>
      <c r="C837" s="7"/>
      <c r="D837" s="6"/>
      <c r="E837" s="6"/>
      <c r="F837" s="7"/>
      <c r="G837" s="7"/>
      <c r="H837" s="6"/>
      <c r="I837" s="6"/>
      <c r="J837" s="7"/>
      <c r="K837" s="7"/>
      <c r="L837" s="6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ht="15.0" customHeight="1">
      <c r="A838" s="2"/>
      <c r="B838" s="6"/>
      <c r="C838" s="7"/>
      <c r="D838" s="6"/>
      <c r="E838" s="6"/>
      <c r="F838" s="7"/>
      <c r="G838" s="7"/>
      <c r="H838" s="6"/>
      <c r="I838" s="6"/>
      <c r="J838" s="7"/>
      <c r="K838" s="7"/>
      <c r="L838" s="6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ht="15.0" customHeight="1">
      <c r="A839" s="2"/>
      <c r="B839" s="6"/>
      <c r="C839" s="7"/>
      <c r="D839" s="6"/>
      <c r="E839" s="6"/>
      <c r="F839" s="7"/>
      <c r="G839" s="7"/>
      <c r="H839" s="6"/>
      <c r="I839" s="6"/>
      <c r="J839" s="7"/>
      <c r="K839" s="7"/>
      <c r="L839" s="6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ht="15.0" customHeight="1">
      <c r="A840" s="2"/>
      <c r="B840" s="6"/>
      <c r="C840" s="7"/>
      <c r="D840" s="6"/>
      <c r="E840" s="6"/>
      <c r="F840" s="7"/>
      <c r="G840" s="7"/>
      <c r="H840" s="6"/>
      <c r="I840" s="6"/>
      <c r="J840" s="7"/>
      <c r="K840" s="7"/>
      <c r="L840" s="6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ht="15.0" customHeight="1">
      <c r="A841" s="2"/>
      <c r="B841" s="6"/>
      <c r="C841" s="7"/>
      <c r="D841" s="6"/>
      <c r="E841" s="6"/>
      <c r="F841" s="7"/>
      <c r="G841" s="7"/>
      <c r="H841" s="6"/>
      <c r="I841" s="6"/>
      <c r="J841" s="7"/>
      <c r="K841" s="7"/>
      <c r="L841" s="6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ht="15.0" customHeight="1">
      <c r="A842" s="2"/>
      <c r="B842" s="6"/>
      <c r="C842" s="7"/>
      <c r="D842" s="6"/>
      <c r="E842" s="6"/>
      <c r="F842" s="7"/>
      <c r="G842" s="7"/>
      <c r="H842" s="6"/>
      <c r="I842" s="6"/>
      <c r="J842" s="7"/>
      <c r="K842" s="7"/>
      <c r="L842" s="6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ht="15.0" customHeight="1">
      <c r="A843" s="2"/>
      <c r="B843" s="6"/>
      <c r="C843" s="7"/>
      <c r="D843" s="6"/>
      <c r="E843" s="6"/>
      <c r="F843" s="7"/>
      <c r="G843" s="7"/>
      <c r="H843" s="6"/>
      <c r="I843" s="6"/>
      <c r="J843" s="7"/>
      <c r="K843" s="7"/>
      <c r="L843" s="6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ht="15.0" customHeight="1">
      <c r="A844" s="2"/>
      <c r="B844" s="6"/>
      <c r="C844" s="7"/>
      <c r="D844" s="6"/>
      <c r="E844" s="6"/>
      <c r="F844" s="7"/>
      <c r="G844" s="7"/>
      <c r="H844" s="6"/>
      <c r="I844" s="6"/>
      <c r="J844" s="7"/>
      <c r="K844" s="7"/>
      <c r="L844" s="6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ht="15.0" customHeight="1">
      <c r="A845" s="2"/>
      <c r="B845" s="6"/>
      <c r="C845" s="7"/>
      <c r="D845" s="6"/>
      <c r="E845" s="6"/>
      <c r="F845" s="7"/>
      <c r="G845" s="7"/>
      <c r="H845" s="6"/>
      <c r="I845" s="6"/>
      <c r="J845" s="7"/>
      <c r="K845" s="7"/>
      <c r="L845" s="6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ht="15.0" customHeight="1">
      <c r="A846" s="2"/>
      <c r="B846" s="6"/>
      <c r="C846" s="7"/>
      <c r="D846" s="6"/>
      <c r="E846" s="6"/>
      <c r="F846" s="7"/>
      <c r="G846" s="7"/>
      <c r="H846" s="6"/>
      <c r="I846" s="6"/>
      <c r="J846" s="7"/>
      <c r="K846" s="7"/>
      <c r="L846" s="6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ht="15.0" customHeight="1">
      <c r="A847" s="2"/>
      <c r="B847" s="6"/>
      <c r="C847" s="7"/>
      <c r="D847" s="6"/>
      <c r="E847" s="6"/>
      <c r="F847" s="7"/>
      <c r="G847" s="7"/>
      <c r="H847" s="6"/>
      <c r="I847" s="6"/>
      <c r="J847" s="7"/>
      <c r="K847" s="7"/>
      <c r="L847" s="6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ht="15.0" customHeight="1">
      <c r="A848" s="2"/>
      <c r="B848" s="6"/>
      <c r="C848" s="7"/>
      <c r="D848" s="6"/>
      <c r="E848" s="6"/>
      <c r="F848" s="7"/>
      <c r="G848" s="7"/>
      <c r="H848" s="6"/>
      <c r="I848" s="6"/>
      <c r="J848" s="7"/>
      <c r="K848" s="7"/>
      <c r="L848" s="6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ht="15.0" customHeight="1">
      <c r="A849" s="2"/>
      <c r="B849" s="6"/>
      <c r="C849" s="7"/>
      <c r="D849" s="6"/>
      <c r="E849" s="6"/>
      <c r="F849" s="7"/>
      <c r="G849" s="7"/>
      <c r="H849" s="6"/>
      <c r="I849" s="6"/>
      <c r="J849" s="7"/>
      <c r="K849" s="7"/>
      <c r="L849" s="6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ht="15.0" customHeight="1">
      <c r="A850" s="2"/>
      <c r="B850" s="6"/>
      <c r="C850" s="7"/>
      <c r="D850" s="6"/>
      <c r="E850" s="6"/>
      <c r="F850" s="7"/>
      <c r="G850" s="7"/>
      <c r="H850" s="6"/>
      <c r="I850" s="6"/>
      <c r="J850" s="7"/>
      <c r="K850" s="7"/>
      <c r="L850" s="6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ht="15.0" customHeight="1">
      <c r="A851" s="2"/>
      <c r="B851" s="6"/>
      <c r="C851" s="7"/>
      <c r="D851" s="6"/>
      <c r="E851" s="6"/>
      <c r="F851" s="7"/>
      <c r="G851" s="7"/>
      <c r="H851" s="6"/>
      <c r="I851" s="6"/>
      <c r="J851" s="7"/>
      <c r="K851" s="7"/>
      <c r="L851" s="6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ht="15.0" customHeight="1">
      <c r="A852" s="2"/>
      <c r="B852" s="6"/>
      <c r="C852" s="7"/>
      <c r="D852" s="6"/>
      <c r="E852" s="6"/>
      <c r="F852" s="7"/>
      <c r="G852" s="7"/>
      <c r="H852" s="6"/>
      <c r="I852" s="6"/>
      <c r="J852" s="7"/>
      <c r="K852" s="7"/>
      <c r="L852" s="6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ht="15.0" customHeight="1">
      <c r="A853" s="2"/>
      <c r="B853" s="6"/>
      <c r="C853" s="7"/>
      <c r="D853" s="6"/>
      <c r="E853" s="6"/>
      <c r="F853" s="7"/>
      <c r="G853" s="7"/>
      <c r="H853" s="6"/>
      <c r="I853" s="6"/>
      <c r="J853" s="7"/>
      <c r="K853" s="7"/>
      <c r="L853" s="6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ht="15.0" customHeight="1">
      <c r="A854" s="2"/>
      <c r="B854" s="6"/>
      <c r="C854" s="7"/>
      <c r="D854" s="6"/>
      <c r="E854" s="6"/>
      <c r="F854" s="7"/>
      <c r="G854" s="7"/>
      <c r="H854" s="6"/>
      <c r="I854" s="6"/>
      <c r="J854" s="7"/>
      <c r="K854" s="7"/>
      <c r="L854" s="6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ht="15.0" customHeight="1">
      <c r="A855" s="2"/>
      <c r="B855" s="6"/>
      <c r="C855" s="7"/>
      <c r="D855" s="6"/>
      <c r="E855" s="6"/>
      <c r="F855" s="7"/>
      <c r="G855" s="7"/>
      <c r="H855" s="6"/>
      <c r="I855" s="6"/>
      <c r="J855" s="7"/>
      <c r="K855" s="7"/>
      <c r="L855" s="6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ht="15.0" customHeight="1">
      <c r="A856" s="2"/>
      <c r="B856" s="6"/>
      <c r="C856" s="7"/>
      <c r="D856" s="6"/>
      <c r="E856" s="6"/>
      <c r="F856" s="7"/>
      <c r="G856" s="7"/>
      <c r="H856" s="6"/>
      <c r="I856" s="6"/>
      <c r="J856" s="7"/>
      <c r="K856" s="7"/>
      <c r="L856" s="6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ht="15.0" customHeight="1">
      <c r="A857" s="2"/>
      <c r="B857" s="6"/>
      <c r="C857" s="7"/>
      <c r="D857" s="6"/>
      <c r="E857" s="6"/>
      <c r="F857" s="7"/>
      <c r="G857" s="7"/>
      <c r="H857" s="6"/>
      <c r="I857" s="6"/>
      <c r="J857" s="7"/>
      <c r="K857" s="7"/>
      <c r="L857" s="6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ht="15.0" customHeight="1">
      <c r="A858" s="2"/>
      <c r="B858" s="6"/>
      <c r="C858" s="7"/>
      <c r="D858" s="6"/>
      <c r="E858" s="6"/>
      <c r="F858" s="7"/>
      <c r="G858" s="7"/>
      <c r="H858" s="6"/>
      <c r="I858" s="6"/>
      <c r="J858" s="7"/>
      <c r="K858" s="7"/>
      <c r="L858" s="6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ht="15.0" customHeight="1">
      <c r="A859" s="2"/>
      <c r="B859" s="6"/>
      <c r="C859" s="7"/>
      <c r="D859" s="6"/>
      <c r="E859" s="6"/>
      <c r="F859" s="7"/>
      <c r="G859" s="7"/>
      <c r="H859" s="6"/>
      <c r="I859" s="6"/>
      <c r="J859" s="7"/>
      <c r="K859" s="7"/>
      <c r="L859" s="6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ht="15.0" customHeight="1">
      <c r="A860" s="2"/>
      <c r="B860" s="6"/>
      <c r="C860" s="7"/>
      <c r="D860" s="6"/>
      <c r="E860" s="6"/>
      <c r="F860" s="7"/>
      <c r="G860" s="7"/>
      <c r="H860" s="6"/>
      <c r="I860" s="6"/>
      <c r="J860" s="7"/>
      <c r="K860" s="7"/>
      <c r="L860" s="6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ht="15.0" customHeight="1">
      <c r="A861" s="2"/>
      <c r="B861" s="6"/>
      <c r="C861" s="7"/>
      <c r="D861" s="6"/>
      <c r="E861" s="6"/>
      <c r="F861" s="7"/>
      <c r="G861" s="7"/>
      <c r="H861" s="6"/>
      <c r="I861" s="6"/>
      <c r="J861" s="7"/>
      <c r="K861" s="7"/>
      <c r="L861" s="6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ht="15.0" customHeight="1">
      <c r="A862" s="2"/>
      <c r="B862" s="6"/>
      <c r="C862" s="7"/>
      <c r="D862" s="6"/>
      <c r="E862" s="6"/>
      <c r="F862" s="7"/>
      <c r="G862" s="7"/>
      <c r="H862" s="6"/>
      <c r="I862" s="6"/>
      <c r="J862" s="7"/>
      <c r="K862" s="7"/>
      <c r="L862" s="6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ht="15.0" customHeight="1">
      <c r="A863" s="2"/>
      <c r="B863" s="6"/>
      <c r="C863" s="7"/>
      <c r="D863" s="6"/>
      <c r="E863" s="6"/>
      <c r="F863" s="7"/>
      <c r="G863" s="7"/>
      <c r="H863" s="6"/>
      <c r="I863" s="6"/>
      <c r="J863" s="7"/>
      <c r="K863" s="7"/>
      <c r="L863" s="6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ht="15.0" customHeight="1">
      <c r="A864" s="2"/>
      <c r="B864" s="6"/>
      <c r="C864" s="7"/>
      <c r="D864" s="6"/>
      <c r="E864" s="6"/>
      <c r="F864" s="7"/>
      <c r="G864" s="7"/>
      <c r="H864" s="6"/>
      <c r="I864" s="6"/>
      <c r="J864" s="7"/>
      <c r="K864" s="7"/>
      <c r="L864" s="6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ht="15.0" customHeight="1">
      <c r="A865" s="2"/>
      <c r="B865" s="6"/>
      <c r="C865" s="7"/>
      <c r="D865" s="6"/>
      <c r="E865" s="6"/>
      <c r="F865" s="7"/>
      <c r="G865" s="7"/>
      <c r="H865" s="6"/>
      <c r="I865" s="6"/>
      <c r="J865" s="7"/>
      <c r="K865" s="7"/>
      <c r="L865" s="6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ht="15.0" customHeight="1">
      <c r="A866" s="2"/>
      <c r="B866" s="6"/>
      <c r="C866" s="7"/>
      <c r="D866" s="6"/>
      <c r="E866" s="6"/>
      <c r="F866" s="7"/>
      <c r="G866" s="7"/>
      <c r="H866" s="6"/>
      <c r="I866" s="6"/>
      <c r="J866" s="7"/>
      <c r="K866" s="7"/>
      <c r="L866" s="6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ht="15.0" customHeight="1">
      <c r="A867" s="2"/>
      <c r="B867" s="6"/>
      <c r="C867" s="7"/>
      <c r="D867" s="6"/>
      <c r="E867" s="6"/>
      <c r="F867" s="7"/>
      <c r="G867" s="7"/>
      <c r="H867" s="6"/>
      <c r="I867" s="6"/>
      <c r="J867" s="7"/>
      <c r="K867" s="7"/>
      <c r="L867" s="6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ht="15.0" customHeight="1">
      <c r="A868" s="2"/>
      <c r="B868" s="6"/>
      <c r="C868" s="7"/>
      <c r="D868" s="6"/>
      <c r="E868" s="6"/>
      <c r="F868" s="7"/>
      <c r="G868" s="7"/>
      <c r="H868" s="6"/>
      <c r="I868" s="6"/>
      <c r="J868" s="7"/>
      <c r="K868" s="7"/>
      <c r="L868" s="6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ht="15.0" customHeight="1">
      <c r="A869" s="2"/>
      <c r="B869" s="6"/>
      <c r="C869" s="7"/>
      <c r="D869" s="6"/>
      <c r="E869" s="6"/>
      <c r="F869" s="7"/>
      <c r="G869" s="7"/>
      <c r="H869" s="6"/>
      <c r="I869" s="6"/>
      <c r="J869" s="7"/>
      <c r="K869" s="7"/>
      <c r="L869" s="6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ht="15.0" customHeight="1">
      <c r="A870" s="2"/>
      <c r="B870" s="6"/>
      <c r="C870" s="7"/>
      <c r="D870" s="6"/>
      <c r="E870" s="6"/>
      <c r="F870" s="7"/>
      <c r="G870" s="7"/>
      <c r="H870" s="6"/>
      <c r="I870" s="6"/>
      <c r="J870" s="7"/>
      <c r="K870" s="7"/>
      <c r="L870" s="6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ht="15.0" customHeight="1">
      <c r="A871" s="2"/>
      <c r="B871" s="6"/>
      <c r="C871" s="7"/>
      <c r="D871" s="6"/>
      <c r="E871" s="6"/>
      <c r="F871" s="7"/>
      <c r="G871" s="7"/>
      <c r="H871" s="6"/>
      <c r="I871" s="6"/>
      <c r="J871" s="7"/>
      <c r="K871" s="7"/>
      <c r="L871" s="6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ht="15.0" customHeight="1">
      <c r="A872" s="2"/>
      <c r="B872" s="6"/>
      <c r="C872" s="7"/>
      <c r="D872" s="6"/>
      <c r="E872" s="6"/>
      <c r="F872" s="7"/>
      <c r="G872" s="7"/>
      <c r="H872" s="6"/>
      <c r="I872" s="6"/>
      <c r="J872" s="7"/>
      <c r="K872" s="7"/>
      <c r="L872" s="6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ht="15.0" customHeight="1">
      <c r="A873" s="2"/>
      <c r="B873" s="6"/>
      <c r="C873" s="7"/>
      <c r="D873" s="6"/>
      <c r="E873" s="6"/>
      <c r="F873" s="7"/>
      <c r="G873" s="7"/>
      <c r="H873" s="6"/>
      <c r="I873" s="6"/>
      <c r="J873" s="7"/>
      <c r="K873" s="7"/>
      <c r="L873" s="6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ht="15.0" customHeight="1">
      <c r="A874" s="2"/>
      <c r="B874" s="6"/>
      <c r="C874" s="7"/>
      <c r="D874" s="6"/>
      <c r="E874" s="6"/>
      <c r="F874" s="7"/>
      <c r="G874" s="7"/>
      <c r="H874" s="6"/>
      <c r="I874" s="6"/>
      <c r="J874" s="7"/>
      <c r="K874" s="7"/>
      <c r="L874" s="6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ht="15.0" customHeight="1">
      <c r="A875" s="2"/>
      <c r="B875" s="6"/>
      <c r="C875" s="7"/>
      <c r="D875" s="6"/>
      <c r="E875" s="6"/>
      <c r="F875" s="7"/>
      <c r="G875" s="7"/>
      <c r="H875" s="6"/>
      <c r="I875" s="6"/>
      <c r="J875" s="7"/>
      <c r="K875" s="7"/>
      <c r="L875" s="6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ht="15.0" customHeight="1">
      <c r="A876" s="2"/>
      <c r="B876" s="6"/>
      <c r="C876" s="7"/>
      <c r="D876" s="6"/>
      <c r="E876" s="6"/>
      <c r="F876" s="7"/>
      <c r="G876" s="7"/>
      <c r="H876" s="6"/>
      <c r="I876" s="6"/>
      <c r="J876" s="7"/>
      <c r="K876" s="7"/>
      <c r="L876" s="6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ht="15.0" customHeight="1">
      <c r="A877" s="2"/>
      <c r="B877" s="6"/>
      <c r="C877" s="7"/>
      <c r="D877" s="6"/>
      <c r="E877" s="6"/>
      <c r="F877" s="7"/>
      <c r="G877" s="7"/>
      <c r="H877" s="6"/>
      <c r="I877" s="6"/>
      <c r="J877" s="7"/>
      <c r="K877" s="7"/>
      <c r="L877" s="6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ht="15.0" customHeight="1">
      <c r="A878" s="2"/>
      <c r="B878" s="6"/>
      <c r="C878" s="7"/>
      <c r="D878" s="6"/>
      <c r="E878" s="6"/>
      <c r="F878" s="7"/>
      <c r="G878" s="7"/>
      <c r="H878" s="6"/>
      <c r="I878" s="6"/>
      <c r="J878" s="7"/>
      <c r="K878" s="7"/>
      <c r="L878" s="6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ht="15.0" customHeight="1">
      <c r="A879" s="2"/>
      <c r="B879" s="6"/>
      <c r="C879" s="7"/>
      <c r="D879" s="6"/>
      <c r="E879" s="6"/>
      <c r="F879" s="7"/>
      <c r="G879" s="7"/>
      <c r="H879" s="6"/>
      <c r="I879" s="6"/>
      <c r="J879" s="7"/>
      <c r="K879" s="7"/>
      <c r="L879" s="6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ht="15.0" customHeight="1">
      <c r="A880" s="2"/>
      <c r="B880" s="6"/>
      <c r="C880" s="7"/>
      <c r="D880" s="6"/>
      <c r="E880" s="6"/>
      <c r="F880" s="7"/>
      <c r="G880" s="7"/>
      <c r="H880" s="6"/>
      <c r="I880" s="6"/>
      <c r="J880" s="7"/>
      <c r="K880" s="7"/>
      <c r="L880" s="6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ht="15.0" customHeight="1">
      <c r="A881" s="2"/>
      <c r="B881" s="6"/>
      <c r="C881" s="7"/>
      <c r="D881" s="6"/>
      <c r="E881" s="6"/>
      <c r="F881" s="7"/>
      <c r="G881" s="7"/>
      <c r="H881" s="6"/>
      <c r="I881" s="6"/>
      <c r="J881" s="7"/>
      <c r="K881" s="7"/>
      <c r="L881" s="6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ht="15.0" customHeight="1">
      <c r="A882" s="2"/>
      <c r="B882" s="6"/>
      <c r="C882" s="7"/>
      <c r="D882" s="6"/>
      <c r="E882" s="6"/>
      <c r="F882" s="7"/>
      <c r="G882" s="7"/>
      <c r="H882" s="6"/>
      <c r="I882" s="6"/>
      <c r="J882" s="7"/>
      <c r="K882" s="7"/>
      <c r="L882" s="6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ht="15.0" customHeight="1">
      <c r="A883" s="2"/>
      <c r="B883" s="6"/>
      <c r="C883" s="7"/>
      <c r="D883" s="6"/>
      <c r="E883" s="6"/>
      <c r="F883" s="7"/>
      <c r="G883" s="7"/>
      <c r="H883" s="6"/>
      <c r="I883" s="6"/>
      <c r="J883" s="7"/>
      <c r="K883" s="7"/>
      <c r="L883" s="6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ht="15.0" customHeight="1">
      <c r="A884" s="2"/>
      <c r="B884" s="6"/>
      <c r="C884" s="7"/>
      <c r="D884" s="6"/>
      <c r="E884" s="6"/>
      <c r="F884" s="7"/>
      <c r="G884" s="7"/>
      <c r="H884" s="6"/>
      <c r="I884" s="6"/>
      <c r="J884" s="7"/>
      <c r="K884" s="7"/>
      <c r="L884" s="6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ht="15.0" customHeight="1">
      <c r="A885" s="2"/>
      <c r="B885" s="6"/>
      <c r="C885" s="7"/>
      <c r="D885" s="6"/>
      <c r="E885" s="6"/>
      <c r="F885" s="7"/>
      <c r="G885" s="7"/>
      <c r="H885" s="6"/>
      <c r="I885" s="6"/>
      <c r="J885" s="7"/>
      <c r="K885" s="7"/>
      <c r="L885" s="6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ht="15.0" customHeight="1">
      <c r="A886" s="2"/>
      <c r="B886" s="6"/>
      <c r="C886" s="7"/>
      <c r="D886" s="6"/>
      <c r="E886" s="6"/>
      <c r="F886" s="7"/>
      <c r="G886" s="7"/>
      <c r="H886" s="6"/>
      <c r="I886" s="6"/>
      <c r="J886" s="7"/>
      <c r="K886" s="7"/>
      <c r="L886" s="6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ht="15.0" customHeight="1">
      <c r="A887" s="2"/>
      <c r="B887" s="6"/>
      <c r="C887" s="7"/>
      <c r="D887" s="6"/>
      <c r="E887" s="6"/>
      <c r="F887" s="7"/>
      <c r="G887" s="7"/>
      <c r="H887" s="6"/>
      <c r="I887" s="6"/>
      <c r="J887" s="7"/>
      <c r="K887" s="7"/>
      <c r="L887" s="6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ht="15.0" customHeight="1">
      <c r="A888" s="2"/>
      <c r="B888" s="6"/>
      <c r="C888" s="7"/>
      <c r="D888" s="6"/>
      <c r="E888" s="6"/>
      <c r="F888" s="7"/>
      <c r="G888" s="7"/>
      <c r="H888" s="6"/>
      <c r="I888" s="6"/>
      <c r="J888" s="7"/>
      <c r="K888" s="7"/>
      <c r="L888" s="6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ht="15.0" customHeight="1">
      <c r="A889" s="2"/>
      <c r="B889" s="6"/>
      <c r="C889" s="7"/>
      <c r="D889" s="6"/>
      <c r="E889" s="6"/>
      <c r="F889" s="7"/>
      <c r="G889" s="7"/>
      <c r="H889" s="6"/>
      <c r="I889" s="6"/>
      <c r="J889" s="7"/>
      <c r="K889" s="7"/>
      <c r="L889" s="6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ht="15.0" customHeight="1">
      <c r="A890" s="2"/>
      <c r="B890" s="6"/>
      <c r="C890" s="7"/>
      <c r="D890" s="6"/>
      <c r="E890" s="6"/>
      <c r="F890" s="7"/>
      <c r="G890" s="7"/>
      <c r="H890" s="6"/>
      <c r="I890" s="6"/>
      <c r="J890" s="7"/>
      <c r="K890" s="7"/>
      <c r="L890" s="6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ht="15.0" customHeight="1">
      <c r="A891" s="2"/>
      <c r="B891" s="6"/>
      <c r="C891" s="7"/>
      <c r="D891" s="6"/>
      <c r="E891" s="6"/>
      <c r="F891" s="7"/>
      <c r="G891" s="7"/>
      <c r="H891" s="6"/>
      <c r="I891" s="6"/>
      <c r="J891" s="7"/>
      <c r="K891" s="7"/>
      <c r="L891" s="6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ht="15.0" customHeight="1">
      <c r="A892" s="2"/>
      <c r="B892" s="6"/>
      <c r="C892" s="7"/>
      <c r="D892" s="6"/>
      <c r="E892" s="6"/>
      <c r="F892" s="7"/>
      <c r="G892" s="7"/>
      <c r="H892" s="6"/>
      <c r="I892" s="6"/>
      <c r="J892" s="7"/>
      <c r="K892" s="7"/>
      <c r="L892" s="6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ht="15.0" customHeight="1">
      <c r="A893" s="2"/>
      <c r="B893" s="6"/>
      <c r="C893" s="7"/>
      <c r="D893" s="6"/>
      <c r="E893" s="6"/>
      <c r="F893" s="7"/>
      <c r="G893" s="7"/>
      <c r="H893" s="6"/>
      <c r="I893" s="6"/>
      <c r="J893" s="7"/>
      <c r="K893" s="7"/>
      <c r="L893" s="6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ht="15.0" customHeight="1">
      <c r="A894" s="2"/>
      <c r="B894" s="6"/>
      <c r="C894" s="7"/>
      <c r="D894" s="6"/>
      <c r="E894" s="6"/>
      <c r="F894" s="7"/>
      <c r="G894" s="7"/>
      <c r="H894" s="6"/>
      <c r="I894" s="6"/>
      <c r="J894" s="7"/>
      <c r="K894" s="7"/>
      <c r="L894" s="6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ht="15.0" customHeight="1">
      <c r="A895" s="2"/>
      <c r="B895" s="6"/>
      <c r="C895" s="7"/>
      <c r="D895" s="6"/>
      <c r="E895" s="6"/>
      <c r="F895" s="7"/>
      <c r="G895" s="7"/>
      <c r="H895" s="6"/>
      <c r="I895" s="6"/>
      <c r="J895" s="7"/>
      <c r="K895" s="7"/>
      <c r="L895" s="6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ht="15.0" customHeight="1">
      <c r="A896" s="2"/>
      <c r="B896" s="6"/>
      <c r="C896" s="7"/>
      <c r="D896" s="6"/>
      <c r="E896" s="6"/>
      <c r="F896" s="7"/>
      <c r="G896" s="7"/>
      <c r="H896" s="6"/>
      <c r="I896" s="6"/>
      <c r="J896" s="7"/>
      <c r="K896" s="7"/>
      <c r="L896" s="6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ht="15.0" customHeight="1">
      <c r="A897" s="2"/>
      <c r="B897" s="6"/>
      <c r="C897" s="7"/>
      <c r="D897" s="6"/>
      <c r="E897" s="6"/>
      <c r="F897" s="7"/>
      <c r="G897" s="7"/>
      <c r="H897" s="6"/>
      <c r="I897" s="6"/>
      <c r="J897" s="7"/>
      <c r="K897" s="7"/>
      <c r="L897" s="6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ht="15.0" customHeight="1">
      <c r="A898" s="2"/>
      <c r="B898" s="6"/>
      <c r="C898" s="7"/>
      <c r="D898" s="6"/>
      <c r="E898" s="6"/>
      <c r="F898" s="7"/>
      <c r="G898" s="7"/>
      <c r="H898" s="6"/>
      <c r="I898" s="6"/>
      <c r="J898" s="7"/>
      <c r="K898" s="7"/>
      <c r="L898" s="6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ht="15.0" customHeight="1">
      <c r="A899" s="2"/>
      <c r="B899" s="6"/>
      <c r="C899" s="7"/>
      <c r="D899" s="6"/>
      <c r="E899" s="6"/>
      <c r="F899" s="7"/>
      <c r="G899" s="7"/>
      <c r="H899" s="6"/>
      <c r="I899" s="6"/>
      <c r="J899" s="7"/>
      <c r="K899" s="7"/>
      <c r="L899" s="6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ht="15.0" customHeight="1">
      <c r="A900" s="2"/>
      <c r="B900" s="6"/>
      <c r="C900" s="7"/>
      <c r="D900" s="6"/>
      <c r="E900" s="6"/>
      <c r="F900" s="7"/>
      <c r="G900" s="7"/>
      <c r="H900" s="6"/>
      <c r="I900" s="6"/>
      <c r="J900" s="7"/>
      <c r="K900" s="7"/>
      <c r="L900" s="6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ht="15.0" customHeight="1">
      <c r="A901" s="2"/>
      <c r="B901" s="6"/>
      <c r="C901" s="7"/>
      <c r="D901" s="6"/>
      <c r="E901" s="6"/>
      <c r="F901" s="7"/>
      <c r="G901" s="7"/>
      <c r="H901" s="6"/>
      <c r="I901" s="6"/>
      <c r="J901" s="7"/>
      <c r="K901" s="7"/>
      <c r="L901" s="6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ht="15.0" customHeight="1">
      <c r="A902" s="2"/>
      <c r="B902" s="6"/>
      <c r="C902" s="7"/>
      <c r="D902" s="6"/>
      <c r="E902" s="6"/>
      <c r="F902" s="7"/>
      <c r="G902" s="7"/>
      <c r="H902" s="6"/>
      <c r="I902" s="6"/>
      <c r="J902" s="7"/>
      <c r="K902" s="7"/>
      <c r="L902" s="6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ht="15.0" customHeight="1">
      <c r="A903" s="2"/>
      <c r="B903" s="6"/>
      <c r="C903" s="7"/>
      <c r="D903" s="6"/>
      <c r="E903" s="6"/>
      <c r="F903" s="7"/>
      <c r="G903" s="7"/>
      <c r="H903" s="6"/>
      <c r="I903" s="6"/>
      <c r="J903" s="7"/>
      <c r="K903" s="7"/>
      <c r="L903" s="6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ht="15.0" customHeight="1">
      <c r="A904" s="2"/>
      <c r="B904" s="6"/>
      <c r="C904" s="7"/>
      <c r="D904" s="6"/>
      <c r="E904" s="6"/>
      <c r="F904" s="7"/>
      <c r="G904" s="7"/>
      <c r="H904" s="6"/>
      <c r="I904" s="6"/>
      <c r="J904" s="7"/>
      <c r="K904" s="7"/>
      <c r="L904" s="6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ht="15.0" customHeight="1">
      <c r="A905" s="2"/>
      <c r="B905" s="6"/>
      <c r="C905" s="7"/>
      <c r="D905" s="6"/>
      <c r="E905" s="6"/>
      <c r="F905" s="7"/>
      <c r="G905" s="7"/>
      <c r="H905" s="6"/>
      <c r="I905" s="6"/>
      <c r="J905" s="7"/>
      <c r="K905" s="7"/>
      <c r="L905" s="6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ht="15.0" customHeight="1">
      <c r="A906" s="2"/>
      <c r="B906" s="6"/>
      <c r="C906" s="7"/>
      <c r="D906" s="6"/>
      <c r="E906" s="6"/>
      <c r="F906" s="7"/>
      <c r="G906" s="7"/>
      <c r="H906" s="6"/>
      <c r="I906" s="6"/>
      <c r="J906" s="7"/>
      <c r="K906" s="7"/>
      <c r="L906" s="6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ht="15.0" customHeight="1">
      <c r="A907" s="2"/>
      <c r="B907" s="6"/>
      <c r="C907" s="7"/>
      <c r="D907" s="6"/>
      <c r="E907" s="6"/>
      <c r="F907" s="7"/>
      <c r="G907" s="7"/>
      <c r="H907" s="6"/>
      <c r="I907" s="6"/>
      <c r="J907" s="7"/>
      <c r="K907" s="7"/>
      <c r="L907" s="6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ht="15.0" customHeight="1">
      <c r="A908" s="2"/>
      <c r="B908" s="6"/>
      <c r="C908" s="7"/>
      <c r="D908" s="6"/>
      <c r="E908" s="6"/>
      <c r="F908" s="7"/>
      <c r="G908" s="7"/>
      <c r="H908" s="6"/>
      <c r="I908" s="6"/>
      <c r="J908" s="7"/>
      <c r="K908" s="7"/>
      <c r="L908" s="6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ht="15.0" customHeight="1">
      <c r="A909" s="2"/>
      <c r="B909" s="6"/>
      <c r="C909" s="7"/>
      <c r="D909" s="6"/>
      <c r="E909" s="6"/>
      <c r="F909" s="7"/>
      <c r="G909" s="7"/>
      <c r="H909" s="6"/>
      <c r="I909" s="6"/>
      <c r="J909" s="7"/>
      <c r="K909" s="7"/>
      <c r="L909" s="6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ht="15.0" customHeight="1">
      <c r="A910" s="2"/>
      <c r="B910" s="6"/>
      <c r="C910" s="7"/>
      <c r="D910" s="6"/>
      <c r="E910" s="6"/>
      <c r="F910" s="7"/>
      <c r="G910" s="7"/>
      <c r="H910" s="6"/>
      <c r="I910" s="6"/>
      <c r="J910" s="7"/>
      <c r="K910" s="7"/>
      <c r="L910" s="6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ht="15.0" customHeight="1">
      <c r="A911" s="2"/>
      <c r="B911" s="6"/>
      <c r="C911" s="7"/>
      <c r="D911" s="6"/>
      <c r="E911" s="6"/>
      <c r="F911" s="7"/>
      <c r="G911" s="7"/>
      <c r="H911" s="6"/>
      <c r="I911" s="6"/>
      <c r="J911" s="7"/>
      <c r="K911" s="7"/>
      <c r="L911" s="6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ht="15.0" customHeight="1">
      <c r="A912" s="2"/>
      <c r="B912" s="6"/>
      <c r="C912" s="7"/>
      <c r="D912" s="6"/>
      <c r="E912" s="6"/>
      <c r="F912" s="7"/>
      <c r="G912" s="7"/>
      <c r="H912" s="6"/>
      <c r="I912" s="6"/>
      <c r="J912" s="7"/>
      <c r="K912" s="7"/>
      <c r="L912" s="6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ht="15.0" customHeight="1">
      <c r="A913" s="2"/>
      <c r="B913" s="6"/>
      <c r="C913" s="7"/>
      <c r="D913" s="6"/>
      <c r="E913" s="6"/>
      <c r="F913" s="7"/>
      <c r="G913" s="7"/>
      <c r="H913" s="6"/>
      <c r="I913" s="6"/>
      <c r="J913" s="7"/>
      <c r="K913" s="7"/>
      <c r="L913" s="6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ht="15.0" customHeight="1">
      <c r="A914" s="2"/>
      <c r="B914" s="6"/>
      <c r="C914" s="7"/>
      <c r="D914" s="6"/>
      <c r="E914" s="6"/>
      <c r="F914" s="7"/>
      <c r="G914" s="7"/>
      <c r="H914" s="6"/>
      <c r="I914" s="6"/>
      <c r="J914" s="7"/>
      <c r="K914" s="7"/>
      <c r="L914" s="6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ht="15.0" customHeight="1">
      <c r="A915" s="2"/>
      <c r="B915" s="6"/>
      <c r="C915" s="7"/>
      <c r="D915" s="6"/>
      <c r="E915" s="6"/>
      <c r="F915" s="7"/>
      <c r="G915" s="7"/>
      <c r="H915" s="6"/>
      <c r="I915" s="6"/>
      <c r="J915" s="7"/>
      <c r="K915" s="7"/>
      <c r="L915" s="6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ht="15.0" customHeight="1">
      <c r="A916" s="2"/>
      <c r="B916" s="6"/>
      <c r="C916" s="7"/>
      <c r="D916" s="6"/>
      <c r="E916" s="6"/>
      <c r="F916" s="7"/>
      <c r="G916" s="7"/>
      <c r="H916" s="6"/>
      <c r="I916" s="6"/>
      <c r="J916" s="7"/>
      <c r="K916" s="7"/>
      <c r="L916" s="6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ht="15.0" customHeight="1">
      <c r="A917" s="2"/>
      <c r="B917" s="6"/>
      <c r="C917" s="7"/>
      <c r="D917" s="6"/>
      <c r="E917" s="6"/>
      <c r="F917" s="7"/>
      <c r="G917" s="7"/>
      <c r="H917" s="6"/>
      <c r="I917" s="6"/>
      <c r="J917" s="7"/>
      <c r="K917" s="7"/>
      <c r="L917" s="6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ht="15.0" customHeight="1">
      <c r="A918" s="2"/>
      <c r="B918" s="6"/>
      <c r="C918" s="7"/>
      <c r="D918" s="6"/>
      <c r="E918" s="6"/>
      <c r="F918" s="7"/>
      <c r="G918" s="7"/>
      <c r="H918" s="6"/>
      <c r="I918" s="6"/>
      <c r="J918" s="7"/>
      <c r="K918" s="7"/>
      <c r="L918" s="6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ht="15.0" customHeight="1">
      <c r="A919" s="2"/>
      <c r="B919" s="6"/>
      <c r="C919" s="7"/>
      <c r="D919" s="6"/>
      <c r="E919" s="6"/>
      <c r="F919" s="7"/>
      <c r="G919" s="7"/>
      <c r="H919" s="6"/>
      <c r="I919" s="6"/>
      <c r="J919" s="7"/>
      <c r="K919" s="7"/>
      <c r="L919" s="6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ht="15.0" customHeight="1">
      <c r="A920" s="2"/>
      <c r="B920" s="6"/>
      <c r="C920" s="7"/>
      <c r="D920" s="6"/>
      <c r="E920" s="6"/>
      <c r="F920" s="7"/>
      <c r="G920" s="7"/>
      <c r="H920" s="6"/>
      <c r="I920" s="6"/>
      <c r="J920" s="7"/>
      <c r="K920" s="7"/>
      <c r="L920" s="6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ht="15.0" customHeight="1">
      <c r="A921" s="2"/>
      <c r="B921" s="6"/>
      <c r="C921" s="7"/>
      <c r="D921" s="6"/>
      <c r="E921" s="6"/>
      <c r="F921" s="7"/>
      <c r="G921" s="7"/>
      <c r="H921" s="6"/>
      <c r="I921" s="6"/>
      <c r="J921" s="7"/>
      <c r="K921" s="7"/>
      <c r="L921" s="6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ht="15.0" customHeight="1">
      <c r="A922" s="2"/>
      <c r="B922" s="6"/>
      <c r="C922" s="7"/>
      <c r="D922" s="6"/>
      <c r="E922" s="6"/>
      <c r="F922" s="7"/>
      <c r="G922" s="7"/>
      <c r="H922" s="6"/>
      <c r="I922" s="6"/>
      <c r="J922" s="7"/>
      <c r="K922" s="7"/>
      <c r="L922" s="6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ht="15.0" customHeight="1">
      <c r="A923" s="2"/>
      <c r="B923" s="6"/>
      <c r="C923" s="7"/>
      <c r="D923" s="6"/>
      <c r="E923" s="6"/>
      <c r="F923" s="7"/>
      <c r="G923" s="7"/>
      <c r="H923" s="6"/>
      <c r="I923" s="6"/>
      <c r="J923" s="7"/>
      <c r="K923" s="7"/>
      <c r="L923" s="6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ht="15.0" customHeight="1">
      <c r="A924" s="2"/>
      <c r="B924" s="6"/>
      <c r="C924" s="7"/>
      <c r="D924" s="6"/>
      <c r="E924" s="6"/>
      <c r="F924" s="7"/>
      <c r="G924" s="7"/>
      <c r="H924" s="6"/>
      <c r="I924" s="6"/>
      <c r="J924" s="7"/>
      <c r="K924" s="7"/>
      <c r="L924" s="6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ht="15.0" customHeight="1">
      <c r="A925" s="2"/>
      <c r="B925" s="6"/>
      <c r="C925" s="7"/>
      <c r="D925" s="6"/>
      <c r="E925" s="6"/>
      <c r="F925" s="7"/>
      <c r="G925" s="7"/>
      <c r="H925" s="6"/>
      <c r="I925" s="6"/>
      <c r="J925" s="7"/>
      <c r="K925" s="7"/>
      <c r="L925" s="6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ht="15.0" customHeight="1">
      <c r="A926" s="2"/>
      <c r="B926" s="6"/>
      <c r="C926" s="7"/>
      <c r="D926" s="6"/>
      <c r="E926" s="6"/>
      <c r="F926" s="7"/>
      <c r="G926" s="7"/>
      <c r="H926" s="6"/>
      <c r="I926" s="6"/>
      <c r="J926" s="7"/>
      <c r="K926" s="7"/>
      <c r="L926" s="6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ht="15.0" customHeight="1">
      <c r="A927" s="2"/>
      <c r="B927" s="6"/>
      <c r="C927" s="7"/>
      <c r="D927" s="6"/>
      <c r="E927" s="6"/>
      <c r="F927" s="7"/>
      <c r="G927" s="7"/>
      <c r="H927" s="6"/>
      <c r="I927" s="6"/>
      <c r="J927" s="7"/>
      <c r="K927" s="7"/>
      <c r="L927" s="6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ht="15.0" customHeight="1">
      <c r="A928" s="2"/>
      <c r="B928" s="6"/>
      <c r="C928" s="7"/>
      <c r="D928" s="6"/>
      <c r="E928" s="6"/>
      <c r="F928" s="7"/>
      <c r="G928" s="7"/>
      <c r="H928" s="6"/>
      <c r="I928" s="6"/>
      <c r="J928" s="7"/>
      <c r="K928" s="7"/>
      <c r="L928" s="6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ht="15.0" customHeight="1">
      <c r="A929" s="2"/>
      <c r="B929" s="6"/>
      <c r="C929" s="7"/>
      <c r="D929" s="6"/>
      <c r="E929" s="6"/>
      <c r="F929" s="7"/>
      <c r="G929" s="7"/>
      <c r="H929" s="6"/>
      <c r="I929" s="6"/>
      <c r="J929" s="7"/>
      <c r="K929" s="7"/>
      <c r="L929" s="6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ht="15.0" customHeight="1">
      <c r="A930" s="2"/>
      <c r="B930" s="6"/>
      <c r="C930" s="7"/>
      <c r="D930" s="6"/>
      <c r="E930" s="6"/>
      <c r="F930" s="7"/>
      <c r="G930" s="7"/>
      <c r="H930" s="6"/>
      <c r="I930" s="6"/>
      <c r="J930" s="7"/>
      <c r="K930" s="7"/>
      <c r="L930" s="6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ht="15.0" customHeight="1">
      <c r="A931" s="2"/>
      <c r="B931" s="6"/>
      <c r="C931" s="7"/>
      <c r="D931" s="6"/>
      <c r="E931" s="6"/>
      <c r="F931" s="7"/>
      <c r="G931" s="7"/>
      <c r="H931" s="6"/>
      <c r="I931" s="6"/>
      <c r="J931" s="7"/>
      <c r="K931" s="7"/>
      <c r="L931" s="6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ht="15.0" customHeight="1">
      <c r="A932" s="2"/>
      <c r="B932" s="6"/>
      <c r="C932" s="7"/>
      <c r="D932" s="6"/>
      <c r="E932" s="6"/>
      <c r="F932" s="7"/>
      <c r="G932" s="7"/>
      <c r="H932" s="6"/>
      <c r="I932" s="6"/>
      <c r="J932" s="7"/>
      <c r="K932" s="7"/>
      <c r="L932" s="6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ht="15.0" customHeight="1">
      <c r="A933" s="2"/>
      <c r="B933" s="6"/>
      <c r="C933" s="7"/>
      <c r="D933" s="6"/>
      <c r="E933" s="6"/>
      <c r="F933" s="7"/>
      <c r="G933" s="7"/>
      <c r="H933" s="6"/>
      <c r="I933" s="6"/>
      <c r="J933" s="7"/>
      <c r="K933" s="7"/>
      <c r="L933" s="6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ht="15.0" customHeight="1">
      <c r="A934" s="2"/>
      <c r="B934" s="6"/>
      <c r="C934" s="7"/>
      <c r="D934" s="6"/>
      <c r="E934" s="6"/>
      <c r="F934" s="7"/>
      <c r="G934" s="7"/>
      <c r="H934" s="6"/>
      <c r="I934" s="6"/>
      <c r="J934" s="7"/>
      <c r="K934" s="7"/>
      <c r="L934" s="6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ht="15.0" customHeight="1">
      <c r="A935" s="2"/>
      <c r="B935" s="6"/>
      <c r="C935" s="7"/>
      <c r="D935" s="6"/>
      <c r="E935" s="6"/>
      <c r="F935" s="7"/>
      <c r="G935" s="7"/>
      <c r="H935" s="6"/>
      <c r="I935" s="6"/>
      <c r="J935" s="7"/>
      <c r="K935" s="7"/>
      <c r="L935" s="6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ht="15.0" customHeight="1">
      <c r="A936" s="2"/>
      <c r="B936" s="6"/>
      <c r="C936" s="7"/>
      <c r="D936" s="6"/>
      <c r="E936" s="6"/>
      <c r="F936" s="7"/>
      <c r="G936" s="7"/>
      <c r="H936" s="6"/>
      <c r="I936" s="6"/>
      <c r="J936" s="7"/>
      <c r="K936" s="7"/>
      <c r="L936" s="6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ht="15.0" customHeight="1">
      <c r="A937" s="2"/>
      <c r="B937" s="6"/>
      <c r="C937" s="7"/>
      <c r="D937" s="6"/>
      <c r="E937" s="6"/>
      <c r="F937" s="7"/>
      <c r="G937" s="7"/>
      <c r="H937" s="6"/>
      <c r="I937" s="6"/>
      <c r="J937" s="7"/>
      <c r="K937" s="7"/>
      <c r="L937" s="6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ht="15.0" customHeight="1">
      <c r="A938" s="2"/>
      <c r="B938" s="6"/>
      <c r="C938" s="7"/>
      <c r="D938" s="6"/>
      <c r="E938" s="6"/>
      <c r="F938" s="7"/>
      <c r="G938" s="7"/>
      <c r="H938" s="6"/>
      <c r="I938" s="6"/>
      <c r="J938" s="7"/>
      <c r="K938" s="7"/>
      <c r="L938" s="6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ht="15.0" customHeight="1">
      <c r="A939" s="2"/>
      <c r="B939" s="6"/>
      <c r="C939" s="7"/>
      <c r="D939" s="6"/>
      <c r="E939" s="6"/>
      <c r="F939" s="7"/>
      <c r="G939" s="7"/>
      <c r="H939" s="6"/>
      <c r="I939" s="6"/>
      <c r="J939" s="7"/>
      <c r="K939" s="7"/>
      <c r="L939" s="6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ht="15.0" customHeight="1">
      <c r="A940" s="2"/>
      <c r="B940" s="6"/>
      <c r="C940" s="7"/>
      <c r="D940" s="6"/>
      <c r="E940" s="6"/>
      <c r="F940" s="7"/>
      <c r="G940" s="7"/>
      <c r="H940" s="6"/>
      <c r="I940" s="6"/>
      <c r="J940" s="7"/>
      <c r="K940" s="7"/>
      <c r="L940" s="6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ht="15.0" customHeight="1">
      <c r="A941" s="2"/>
      <c r="B941" s="6"/>
      <c r="C941" s="7"/>
      <c r="D941" s="6"/>
      <c r="E941" s="6"/>
      <c r="F941" s="7"/>
      <c r="G941" s="7"/>
      <c r="H941" s="6"/>
      <c r="I941" s="6"/>
      <c r="J941" s="7"/>
      <c r="K941" s="7"/>
      <c r="L941" s="6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ht="15.0" customHeight="1">
      <c r="A942" s="2"/>
      <c r="B942" s="6"/>
      <c r="C942" s="7"/>
      <c r="D942" s="6"/>
      <c r="E942" s="6"/>
      <c r="F942" s="7"/>
      <c r="G942" s="7"/>
      <c r="H942" s="6"/>
      <c r="I942" s="6"/>
      <c r="J942" s="7"/>
      <c r="K942" s="7"/>
      <c r="L942" s="6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ht="15.0" customHeight="1">
      <c r="A943" s="2"/>
      <c r="B943" s="6"/>
      <c r="C943" s="7"/>
      <c r="D943" s="6"/>
      <c r="E943" s="6"/>
      <c r="F943" s="7"/>
      <c r="G943" s="7"/>
      <c r="H943" s="6"/>
      <c r="I943" s="6"/>
      <c r="J943" s="7"/>
      <c r="K943" s="7"/>
      <c r="L943" s="6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ht="15.0" customHeight="1">
      <c r="A944" s="2"/>
      <c r="B944" s="6"/>
      <c r="C944" s="7"/>
      <c r="D944" s="6"/>
      <c r="E944" s="6"/>
      <c r="F944" s="7"/>
      <c r="G944" s="7"/>
      <c r="H944" s="6"/>
      <c r="I944" s="6"/>
      <c r="J944" s="7"/>
      <c r="K944" s="7"/>
      <c r="L944" s="6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ht="15.0" customHeight="1">
      <c r="A945" s="2"/>
      <c r="B945" s="6"/>
      <c r="C945" s="7"/>
      <c r="D945" s="6"/>
      <c r="E945" s="6"/>
      <c r="F945" s="7"/>
      <c r="G945" s="7"/>
      <c r="H945" s="6"/>
      <c r="I945" s="6"/>
      <c r="J945" s="7"/>
      <c r="K945" s="7"/>
      <c r="L945" s="6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ht="15.0" customHeight="1">
      <c r="A946" s="2"/>
      <c r="B946" s="6"/>
      <c r="C946" s="7"/>
      <c r="D946" s="6"/>
      <c r="E946" s="6"/>
      <c r="F946" s="7"/>
      <c r="G946" s="7"/>
      <c r="H946" s="6"/>
      <c r="I946" s="6"/>
      <c r="J946" s="7"/>
      <c r="K946" s="7"/>
      <c r="L946" s="6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ht="15.0" customHeight="1">
      <c r="A947" s="2"/>
      <c r="B947" s="6"/>
      <c r="C947" s="7"/>
      <c r="D947" s="6"/>
      <c r="E947" s="6"/>
      <c r="F947" s="7"/>
      <c r="G947" s="7"/>
      <c r="H947" s="6"/>
      <c r="I947" s="6"/>
      <c r="J947" s="7"/>
      <c r="K947" s="7"/>
      <c r="L947" s="6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ht="15.0" customHeight="1">
      <c r="A948" s="2"/>
      <c r="B948" s="6"/>
      <c r="C948" s="7"/>
      <c r="D948" s="6"/>
      <c r="E948" s="6"/>
      <c r="F948" s="7"/>
      <c r="G948" s="7"/>
      <c r="H948" s="6"/>
      <c r="I948" s="6"/>
      <c r="J948" s="7"/>
      <c r="K948" s="7"/>
      <c r="L948" s="6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ht="15.0" customHeight="1">
      <c r="A949" s="2"/>
      <c r="B949" s="6"/>
      <c r="C949" s="7"/>
      <c r="D949" s="6"/>
      <c r="E949" s="6"/>
      <c r="F949" s="7"/>
      <c r="G949" s="7"/>
      <c r="H949" s="6"/>
      <c r="I949" s="6"/>
      <c r="J949" s="7"/>
      <c r="K949" s="7"/>
      <c r="L949" s="6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ht="15.0" customHeight="1">
      <c r="A950" s="2"/>
      <c r="B950" s="6"/>
      <c r="C950" s="7"/>
      <c r="D950" s="6"/>
      <c r="E950" s="6"/>
      <c r="F950" s="7"/>
      <c r="G950" s="7"/>
      <c r="H950" s="6"/>
      <c r="I950" s="6"/>
      <c r="J950" s="7"/>
      <c r="K950" s="7"/>
      <c r="L950" s="6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ht="15.0" customHeight="1">
      <c r="A951" s="2"/>
      <c r="B951" s="6"/>
      <c r="C951" s="7"/>
      <c r="D951" s="6"/>
      <c r="E951" s="6"/>
      <c r="F951" s="7"/>
      <c r="G951" s="7"/>
      <c r="H951" s="6"/>
      <c r="I951" s="6"/>
      <c r="J951" s="7"/>
      <c r="K951" s="7"/>
      <c r="L951" s="6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ht="15.0" customHeight="1">
      <c r="A952" s="2"/>
      <c r="B952" s="6"/>
      <c r="C952" s="7"/>
      <c r="D952" s="6"/>
      <c r="E952" s="6"/>
      <c r="F952" s="7"/>
      <c r="G952" s="7"/>
      <c r="H952" s="6"/>
      <c r="I952" s="6"/>
      <c r="J952" s="7"/>
      <c r="K952" s="7"/>
      <c r="L952" s="6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ht="15.0" customHeight="1">
      <c r="A953" s="2"/>
      <c r="B953" s="6"/>
      <c r="C953" s="7"/>
      <c r="D953" s="6"/>
      <c r="E953" s="6"/>
      <c r="F953" s="7"/>
      <c r="G953" s="7"/>
      <c r="H953" s="6"/>
      <c r="I953" s="6"/>
      <c r="J953" s="7"/>
      <c r="K953" s="7"/>
      <c r="L953" s="6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ht="15.0" customHeight="1">
      <c r="A954" s="2"/>
      <c r="B954" s="6"/>
      <c r="C954" s="7"/>
      <c r="D954" s="6"/>
      <c r="E954" s="6"/>
      <c r="F954" s="7"/>
      <c r="G954" s="7"/>
      <c r="H954" s="6"/>
      <c r="I954" s="6"/>
      <c r="J954" s="7"/>
      <c r="K954" s="7"/>
      <c r="L954" s="6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ht="15.0" customHeight="1">
      <c r="A955" s="2"/>
      <c r="B955" s="6"/>
      <c r="C955" s="7"/>
      <c r="D955" s="6"/>
      <c r="E955" s="6"/>
      <c r="F955" s="7"/>
      <c r="G955" s="7"/>
      <c r="H955" s="6"/>
      <c r="I955" s="6"/>
      <c r="J955" s="7"/>
      <c r="K955" s="7"/>
      <c r="L955" s="6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ht="15.0" customHeight="1">
      <c r="A956" s="2"/>
      <c r="B956" s="6"/>
      <c r="C956" s="7"/>
      <c r="D956" s="6"/>
      <c r="E956" s="6"/>
      <c r="F956" s="7"/>
      <c r="G956" s="7"/>
      <c r="H956" s="6"/>
      <c r="I956" s="6"/>
      <c r="J956" s="7"/>
      <c r="K956" s="7"/>
      <c r="L956" s="6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ht="15.0" customHeight="1">
      <c r="A957" s="2"/>
      <c r="B957" s="6"/>
      <c r="C957" s="7"/>
      <c r="D957" s="6"/>
      <c r="E957" s="6"/>
      <c r="F957" s="7"/>
      <c r="G957" s="7"/>
      <c r="H957" s="6"/>
      <c r="I957" s="6"/>
      <c r="J957" s="7"/>
      <c r="K957" s="7"/>
      <c r="L957" s="6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ht="15.0" customHeight="1">
      <c r="A958" s="2"/>
      <c r="B958" s="6"/>
      <c r="C958" s="7"/>
      <c r="D958" s="6"/>
      <c r="E958" s="6"/>
      <c r="F958" s="7"/>
      <c r="G958" s="7"/>
      <c r="H958" s="6"/>
      <c r="I958" s="6"/>
      <c r="J958" s="7"/>
      <c r="K958" s="7"/>
      <c r="L958" s="6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ht="15.0" customHeight="1">
      <c r="A959" s="2"/>
      <c r="B959" s="6"/>
      <c r="C959" s="7"/>
      <c r="D959" s="6"/>
      <c r="E959" s="6"/>
      <c r="F959" s="7"/>
      <c r="G959" s="7"/>
      <c r="H959" s="6"/>
      <c r="I959" s="6"/>
      <c r="J959" s="7"/>
      <c r="K959" s="7"/>
      <c r="L959" s="6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ht="15.0" customHeight="1">
      <c r="A960" s="2"/>
      <c r="B960" s="6"/>
      <c r="C960" s="7"/>
      <c r="D960" s="6"/>
      <c r="E960" s="6"/>
      <c r="F960" s="7"/>
      <c r="G960" s="7"/>
      <c r="H960" s="6"/>
      <c r="I960" s="6"/>
      <c r="J960" s="7"/>
      <c r="K960" s="7"/>
      <c r="L960" s="6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ht="15.0" customHeight="1">
      <c r="A961" s="2"/>
      <c r="B961" s="6"/>
      <c r="C961" s="7"/>
      <c r="D961" s="6"/>
      <c r="E961" s="6"/>
      <c r="F961" s="7"/>
      <c r="G961" s="7"/>
      <c r="H961" s="6"/>
      <c r="I961" s="6"/>
      <c r="J961" s="7"/>
      <c r="K961" s="7"/>
      <c r="L961" s="6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ht="15.0" customHeight="1">
      <c r="A962" s="2"/>
      <c r="B962" s="6"/>
      <c r="C962" s="7"/>
      <c r="D962" s="6"/>
      <c r="E962" s="6"/>
      <c r="F962" s="7"/>
      <c r="G962" s="7"/>
      <c r="H962" s="6"/>
      <c r="I962" s="6"/>
      <c r="J962" s="7"/>
      <c r="K962" s="7"/>
      <c r="L962" s="6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ht="15.0" customHeight="1">
      <c r="A963" s="2"/>
      <c r="B963" s="6"/>
      <c r="C963" s="7"/>
      <c r="D963" s="6"/>
      <c r="E963" s="6"/>
      <c r="F963" s="7"/>
      <c r="G963" s="7"/>
      <c r="H963" s="6"/>
      <c r="I963" s="6"/>
      <c r="J963" s="7"/>
      <c r="K963" s="7"/>
      <c r="L963" s="6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ht="15.0" customHeight="1">
      <c r="A964" s="2"/>
      <c r="B964" s="6"/>
      <c r="C964" s="7"/>
      <c r="D964" s="6"/>
      <c r="E964" s="6"/>
      <c r="F964" s="7"/>
      <c r="G964" s="7"/>
      <c r="H964" s="6"/>
      <c r="I964" s="6"/>
      <c r="J964" s="7"/>
      <c r="K964" s="7"/>
      <c r="L964" s="6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ht="15.0" customHeight="1">
      <c r="A965" s="2"/>
      <c r="B965" s="6"/>
      <c r="C965" s="7"/>
      <c r="D965" s="6"/>
      <c r="E965" s="6"/>
      <c r="F965" s="7"/>
      <c r="G965" s="7"/>
      <c r="H965" s="6"/>
      <c r="I965" s="6"/>
      <c r="J965" s="7"/>
      <c r="K965" s="7"/>
      <c r="L965" s="6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ht="15.0" customHeight="1">
      <c r="A966" s="2"/>
      <c r="B966" s="6"/>
      <c r="C966" s="7"/>
      <c r="D966" s="6"/>
      <c r="E966" s="6"/>
      <c r="F966" s="7"/>
      <c r="G966" s="7"/>
      <c r="H966" s="6"/>
      <c r="I966" s="6"/>
      <c r="J966" s="7"/>
      <c r="K966" s="7"/>
      <c r="L966" s="6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ht="15.0" customHeight="1">
      <c r="A967" s="2"/>
      <c r="B967" s="6"/>
      <c r="C967" s="7"/>
      <c r="D967" s="6"/>
      <c r="E967" s="6"/>
      <c r="F967" s="7"/>
      <c r="G967" s="7"/>
      <c r="H967" s="6"/>
      <c r="I967" s="6"/>
      <c r="J967" s="7"/>
      <c r="K967" s="7"/>
      <c r="L967" s="6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ht="15.0" customHeight="1">
      <c r="A968" s="2"/>
      <c r="B968" s="6"/>
      <c r="C968" s="7"/>
      <c r="D968" s="6"/>
      <c r="E968" s="6"/>
      <c r="F968" s="7"/>
      <c r="G968" s="7"/>
      <c r="H968" s="6"/>
      <c r="I968" s="6"/>
      <c r="J968" s="7"/>
      <c r="K968" s="7"/>
      <c r="L968" s="6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ht="15.0" customHeight="1">
      <c r="A969" s="2"/>
      <c r="B969" s="6"/>
      <c r="C969" s="7"/>
      <c r="D969" s="6"/>
      <c r="E969" s="6"/>
      <c r="F969" s="7"/>
      <c r="G969" s="7"/>
      <c r="H969" s="6"/>
      <c r="I969" s="6"/>
      <c r="J969" s="7"/>
      <c r="K969" s="7"/>
      <c r="L969" s="6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ht="15.0" customHeight="1">
      <c r="A970" s="2"/>
      <c r="B970" s="6"/>
      <c r="C970" s="7"/>
      <c r="D970" s="6"/>
      <c r="E970" s="6"/>
      <c r="F970" s="7"/>
      <c r="G970" s="7"/>
      <c r="H970" s="6"/>
      <c r="I970" s="6"/>
      <c r="J970" s="7"/>
      <c r="K970" s="7"/>
      <c r="L970" s="6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ht="15.0" customHeight="1">
      <c r="A971" s="2"/>
      <c r="B971" s="6"/>
      <c r="C971" s="7"/>
      <c r="D971" s="6"/>
      <c r="E971" s="6"/>
      <c r="F971" s="7"/>
      <c r="G971" s="7"/>
      <c r="H971" s="6"/>
      <c r="I971" s="6"/>
      <c r="J971" s="7"/>
      <c r="K971" s="7"/>
      <c r="L971" s="6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ht="15.0" customHeight="1">
      <c r="A972" s="2"/>
      <c r="B972" s="6"/>
      <c r="C972" s="7"/>
      <c r="D972" s="6"/>
      <c r="E972" s="6"/>
      <c r="F972" s="7"/>
      <c r="G972" s="7"/>
      <c r="H972" s="6"/>
      <c r="I972" s="6"/>
      <c r="J972" s="7"/>
      <c r="K972" s="7"/>
      <c r="L972" s="6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ht="15.0" customHeight="1">
      <c r="A973" s="2"/>
      <c r="B973" s="6"/>
      <c r="C973" s="7"/>
      <c r="D973" s="6"/>
      <c r="E973" s="6"/>
      <c r="F973" s="7"/>
      <c r="G973" s="7"/>
      <c r="H973" s="6"/>
      <c r="I973" s="6"/>
      <c r="J973" s="7"/>
      <c r="K973" s="7"/>
      <c r="L973" s="6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ht="15.0" customHeight="1">
      <c r="A974" s="2"/>
      <c r="B974" s="6"/>
      <c r="C974" s="7"/>
      <c r="D974" s="6"/>
      <c r="E974" s="6"/>
      <c r="F974" s="7"/>
      <c r="G974" s="7"/>
      <c r="H974" s="6"/>
      <c r="I974" s="6"/>
      <c r="J974" s="7"/>
      <c r="K974" s="7"/>
      <c r="L974" s="6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ht="15.0" customHeight="1">
      <c r="A975" s="2"/>
      <c r="B975" s="6"/>
      <c r="C975" s="7"/>
      <c r="D975" s="6"/>
      <c r="E975" s="6"/>
      <c r="F975" s="7"/>
      <c r="G975" s="7"/>
      <c r="H975" s="6"/>
      <c r="I975" s="6"/>
      <c r="J975" s="7"/>
      <c r="K975" s="7"/>
      <c r="L975" s="6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ht="15.0" customHeight="1">
      <c r="A976" s="2"/>
      <c r="B976" s="6"/>
      <c r="C976" s="7"/>
      <c r="D976" s="6"/>
      <c r="E976" s="6"/>
      <c r="F976" s="7"/>
      <c r="G976" s="7"/>
      <c r="H976" s="6"/>
      <c r="I976" s="6"/>
      <c r="J976" s="7"/>
      <c r="K976" s="7"/>
      <c r="L976" s="6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ht="15.0" customHeight="1">
      <c r="A977" s="2"/>
      <c r="B977" s="6"/>
      <c r="C977" s="7"/>
      <c r="D977" s="6"/>
      <c r="E977" s="6"/>
      <c r="F977" s="7"/>
      <c r="G977" s="7"/>
      <c r="H977" s="6"/>
      <c r="I977" s="6"/>
      <c r="J977" s="7"/>
      <c r="K977" s="7"/>
      <c r="L977" s="6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ht="15.0" customHeight="1">
      <c r="A978" s="2"/>
      <c r="B978" s="6"/>
      <c r="C978" s="7"/>
      <c r="D978" s="6"/>
      <c r="E978" s="6"/>
      <c r="F978" s="7"/>
      <c r="G978" s="7"/>
      <c r="H978" s="6"/>
      <c r="I978" s="6"/>
      <c r="J978" s="7"/>
      <c r="K978" s="7"/>
      <c r="L978" s="6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ht="15.0" customHeight="1">
      <c r="A979" s="2"/>
      <c r="B979" s="6"/>
      <c r="C979" s="7"/>
      <c r="D979" s="6"/>
      <c r="E979" s="6"/>
      <c r="F979" s="7"/>
      <c r="G979" s="7"/>
      <c r="H979" s="6"/>
      <c r="I979" s="6"/>
      <c r="J979" s="7"/>
      <c r="K979" s="7"/>
      <c r="L979" s="6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ht="15.0" customHeight="1">
      <c r="A980" s="2"/>
      <c r="B980" s="6"/>
      <c r="C980" s="7"/>
      <c r="D980" s="6"/>
      <c r="E980" s="6"/>
      <c r="F980" s="7"/>
      <c r="G980" s="7"/>
      <c r="H980" s="6"/>
      <c r="I980" s="6"/>
      <c r="J980" s="7"/>
      <c r="K980" s="7"/>
      <c r="L980" s="6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ht="15.0" customHeight="1">
      <c r="A981" s="2"/>
      <c r="B981" s="6"/>
      <c r="C981" s="7"/>
      <c r="D981" s="6"/>
      <c r="E981" s="6"/>
      <c r="F981" s="7"/>
      <c r="G981" s="7"/>
      <c r="H981" s="6"/>
      <c r="I981" s="6"/>
      <c r="J981" s="7"/>
      <c r="K981" s="7"/>
      <c r="L981" s="6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ht="15.0" customHeight="1">
      <c r="A982" s="2"/>
      <c r="B982" s="6"/>
      <c r="C982" s="7"/>
      <c r="D982" s="6"/>
      <c r="E982" s="6"/>
      <c r="F982" s="7"/>
      <c r="G982" s="7"/>
      <c r="H982" s="6"/>
      <c r="I982" s="6"/>
      <c r="J982" s="7"/>
      <c r="K982" s="7"/>
      <c r="L982" s="6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ht="15.0" customHeight="1">
      <c r="A983" s="2"/>
      <c r="B983" s="6"/>
      <c r="C983" s="7"/>
      <c r="D983" s="6"/>
      <c r="E983" s="6"/>
      <c r="F983" s="7"/>
      <c r="G983" s="7"/>
      <c r="H983" s="6"/>
      <c r="I983" s="6"/>
      <c r="J983" s="7"/>
      <c r="K983" s="7"/>
      <c r="L983" s="6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ht="15.0" customHeight="1">
      <c r="A984" s="2"/>
      <c r="B984" s="6"/>
      <c r="C984" s="7"/>
      <c r="D984" s="6"/>
      <c r="E984" s="6"/>
      <c r="F984" s="7"/>
      <c r="G984" s="7"/>
      <c r="H984" s="6"/>
      <c r="I984" s="6"/>
      <c r="J984" s="7"/>
      <c r="K984" s="7"/>
      <c r="L984" s="6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ht="15.0" customHeight="1">
      <c r="A985" s="2"/>
      <c r="B985" s="6"/>
      <c r="C985" s="7"/>
      <c r="D985" s="6"/>
      <c r="E985" s="6"/>
      <c r="F985" s="7"/>
      <c r="G985" s="7"/>
      <c r="H985" s="6"/>
      <c r="I985" s="6"/>
      <c r="J985" s="7"/>
      <c r="K985" s="7"/>
      <c r="L985" s="6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ht="15.0" customHeight="1">
      <c r="A986" s="2"/>
      <c r="B986" s="6"/>
      <c r="C986" s="7"/>
      <c r="D986" s="6"/>
      <c r="E986" s="6"/>
      <c r="F986" s="7"/>
      <c r="G986" s="7"/>
      <c r="H986" s="6"/>
      <c r="I986" s="6"/>
      <c r="J986" s="7"/>
      <c r="K986" s="7"/>
      <c r="L986" s="6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ht="15.0" customHeight="1">
      <c r="A987" s="2"/>
      <c r="B987" s="6"/>
      <c r="C987" s="7"/>
      <c r="D987" s="6"/>
      <c r="E987" s="6"/>
      <c r="F987" s="7"/>
      <c r="G987" s="7"/>
      <c r="H987" s="6"/>
      <c r="I987" s="6"/>
      <c r="J987" s="7"/>
      <c r="K987" s="7"/>
      <c r="L987" s="6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ht="15.0" customHeight="1">
      <c r="A988" s="2"/>
      <c r="B988" s="6"/>
      <c r="C988" s="7"/>
      <c r="D988" s="6"/>
      <c r="E988" s="6"/>
      <c r="F988" s="7"/>
      <c r="G988" s="7"/>
      <c r="H988" s="6"/>
      <c r="I988" s="6"/>
      <c r="J988" s="7"/>
      <c r="K988" s="7"/>
      <c r="L988" s="6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ht="15.0" customHeight="1">
      <c r="A989" s="2"/>
      <c r="B989" s="6"/>
      <c r="C989" s="7"/>
      <c r="D989" s="6"/>
      <c r="E989" s="6"/>
      <c r="F989" s="7"/>
      <c r="G989" s="7"/>
      <c r="H989" s="6"/>
      <c r="I989" s="6"/>
      <c r="J989" s="7"/>
      <c r="K989" s="7"/>
      <c r="L989" s="6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ht="15.0" customHeight="1">
      <c r="A990" s="2"/>
      <c r="B990" s="6"/>
      <c r="C990" s="7"/>
      <c r="D990" s="6"/>
      <c r="E990" s="6"/>
      <c r="F990" s="7"/>
      <c r="G990" s="7"/>
      <c r="H990" s="6"/>
      <c r="I990" s="6"/>
      <c r="J990" s="7"/>
      <c r="K990" s="7"/>
      <c r="L990" s="6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ht="15.0" customHeight="1">
      <c r="A991" s="2"/>
      <c r="B991" s="6"/>
      <c r="C991" s="7"/>
      <c r="D991" s="6"/>
      <c r="E991" s="6"/>
      <c r="F991" s="7"/>
      <c r="G991" s="7"/>
      <c r="H991" s="6"/>
      <c r="I991" s="6"/>
      <c r="J991" s="7"/>
      <c r="K991" s="7"/>
      <c r="L991" s="6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ht="15.0" customHeight="1">
      <c r="A992" s="2"/>
      <c r="B992" s="6"/>
      <c r="C992" s="7"/>
      <c r="D992" s="6"/>
      <c r="E992" s="6"/>
      <c r="F992" s="7"/>
      <c r="G992" s="7"/>
      <c r="H992" s="6"/>
      <c r="I992" s="6"/>
      <c r="J992" s="7"/>
      <c r="K992" s="7"/>
      <c r="L992" s="6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ht="15.0" customHeight="1">
      <c r="A993" s="2"/>
      <c r="B993" s="6"/>
      <c r="C993" s="7"/>
      <c r="D993" s="6"/>
      <c r="E993" s="6"/>
      <c r="F993" s="7"/>
      <c r="G993" s="7"/>
      <c r="H993" s="6"/>
      <c r="I993" s="6"/>
      <c r="J993" s="7"/>
      <c r="K993" s="7"/>
      <c r="L993" s="6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ht="15.0" customHeight="1">
      <c r="A994" s="2"/>
      <c r="B994" s="6"/>
      <c r="C994" s="7"/>
      <c r="D994" s="6"/>
      <c r="E994" s="6"/>
      <c r="F994" s="7"/>
      <c r="G994" s="7"/>
      <c r="H994" s="6"/>
      <c r="I994" s="6"/>
      <c r="J994" s="7"/>
      <c r="K994" s="7"/>
      <c r="L994" s="6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ht="15.0" customHeight="1">
      <c r="A995" s="2"/>
      <c r="B995" s="6"/>
      <c r="C995" s="7"/>
      <c r="D995" s="6"/>
      <c r="E995" s="6"/>
      <c r="F995" s="7"/>
      <c r="G995" s="7"/>
      <c r="H995" s="6"/>
      <c r="I995" s="6"/>
      <c r="J995" s="7"/>
      <c r="K995" s="7"/>
      <c r="L995" s="6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ht="15.0" customHeight="1">
      <c r="A996" s="2"/>
      <c r="B996" s="6"/>
      <c r="C996" s="7"/>
      <c r="D996" s="6"/>
      <c r="E996" s="6"/>
      <c r="F996" s="7"/>
      <c r="G996" s="7"/>
      <c r="H996" s="6"/>
      <c r="I996" s="6"/>
      <c r="J996" s="7"/>
      <c r="K996" s="7"/>
      <c r="L996" s="6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ht="15.0" customHeight="1">
      <c r="A997" s="2"/>
      <c r="B997" s="6"/>
      <c r="C997" s="7"/>
      <c r="D997" s="6"/>
      <c r="E997" s="6"/>
      <c r="F997" s="7"/>
      <c r="G997" s="7"/>
      <c r="H997" s="6"/>
      <c r="I997" s="6"/>
      <c r="J997" s="7"/>
      <c r="K997" s="7"/>
      <c r="L997" s="6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ht="15.0" customHeight="1">
      <c r="A998" s="2"/>
      <c r="B998" s="6"/>
      <c r="C998" s="7"/>
      <c r="D998" s="6"/>
      <c r="E998" s="6"/>
      <c r="F998" s="7"/>
      <c r="G998" s="7"/>
      <c r="H998" s="6"/>
      <c r="I998" s="6"/>
      <c r="J998" s="7"/>
      <c r="K998" s="7"/>
      <c r="L998" s="6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ht="15.0" customHeight="1">
      <c r="A999" s="2"/>
      <c r="B999" s="6"/>
      <c r="C999" s="7"/>
      <c r="D999" s="6"/>
      <c r="E999" s="6"/>
      <c r="F999" s="7"/>
      <c r="G999" s="7"/>
      <c r="H999" s="6"/>
      <c r="I999" s="6"/>
      <c r="J999" s="7"/>
      <c r="K999" s="7"/>
      <c r="L999" s="6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ht="15.0" customHeight="1">
      <c r="A1000" s="2"/>
      <c r="B1000" s="6"/>
      <c r="C1000" s="7"/>
      <c r="D1000" s="6"/>
      <c r="E1000" s="6"/>
      <c r="F1000" s="7"/>
      <c r="G1000" s="7"/>
      <c r="H1000" s="6"/>
      <c r="I1000" s="6"/>
      <c r="J1000" s="7"/>
      <c r="K1000" s="7"/>
      <c r="L1000" s="6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1.22" defaultRowHeight="15.0"/>
  <cols>
    <col customWidth="1" min="1" max="1" width="15.67"/>
    <col customWidth="1" min="2" max="2" width="13.44"/>
    <col customWidth="1" min="3" max="3" width="8.56"/>
    <col customWidth="1" min="4" max="4" width="12.44"/>
    <col customWidth="1" min="5" max="5" width="14.44"/>
    <col customWidth="1" min="6" max="6" width="12.11"/>
    <col customWidth="1" min="7" max="26" width="8.56"/>
  </cols>
  <sheetData>
    <row r="1" ht="15.0" customHeight="1">
      <c r="A1" s="6"/>
      <c r="B1" s="5" t="s">
        <v>1</v>
      </c>
      <c r="C1" s="4" t="s">
        <v>2</v>
      </c>
      <c r="D1" s="5" t="s">
        <v>3</v>
      </c>
      <c r="E1" s="4" t="s">
        <v>4</v>
      </c>
      <c r="F1" s="5" t="s">
        <v>5</v>
      </c>
      <c r="G1" s="5" t="s">
        <v>9</v>
      </c>
      <c r="H1" s="5" t="s">
        <v>11</v>
      </c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15.0" customHeight="1">
      <c r="A2" s="73"/>
      <c r="B2" s="73"/>
      <c r="C2" s="73"/>
      <c r="D2" s="73"/>
      <c r="E2" s="73"/>
      <c r="F2" s="73"/>
      <c r="G2" s="73"/>
      <c r="H2" s="69"/>
      <c r="I2" s="6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15.0" customHeight="1">
      <c r="A3" s="73" t="s">
        <v>722</v>
      </c>
      <c r="B3" s="89" t="s">
        <v>723</v>
      </c>
      <c r="C3" s="90" t="s">
        <v>25</v>
      </c>
      <c r="D3" s="90" t="s">
        <v>731</v>
      </c>
      <c r="E3" s="90" t="s">
        <v>732</v>
      </c>
      <c r="F3" s="90" t="s">
        <v>265</v>
      </c>
      <c r="G3" s="90"/>
      <c r="H3" s="90"/>
      <c r="I3" s="91" t="s">
        <v>733</v>
      </c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5.0" customHeight="1">
      <c r="A4" s="73"/>
      <c r="B4" s="73" t="s">
        <v>119</v>
      </c>
      <c r="C4" s="73" t="s">
        <v>15</v>
      </c>
      <c r="D4" s="73" t="s">
        <v>266</v>
      </c>
      <c r="E4" s="73"/>
      <c r="F4" s="73"/>
      <c r="G4" s="73"/>
      <c r="H4" s="73"/>
      <c r="I4" s="6" t="s">
        <v>738</v>
      </c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0" customHeight="1">
      <c r="A5" s="73"/>
      <c r="B5" s="73" t="s">
        <v>120</v>
      </c>
      <c r="C5" s="73" t="s">
        <v>30</v>
      </c>
      <c r="D5" s="73"/>
      <c r="E5" s="73"/>
      <c r="F5" s="73"/>
      <c r="G5" s="73"/>
      <c r="H5" s="73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5.0" customHeight="1">
      <c r="A6" s="73"/>
      <c r="B6" s="73" t="s">
        <v>121</v>
      </c>
      <c r="C6" s="73" t="s">
        <v>30</v>
      </c>
      <c r="D6" s="73"/>
      <c r="E6" s="73"/>
      <c r="F6" s="73"/>
      <c r="G6" s="73"/>
      <c r="H6" s="73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0" customHeight="1">
      <c r="A7" s="73"/>
      <c r="B7" s="73" t="s">
        <v>523</v>
      </c>
      <c r="C7" s="73" t="s">
        <v>15</v>
      </c>
      <c r="D7" s="73"/>
      <c r="E7" s="73"/>
      <c r="F7" s="73"/>
      <c r="G7" s="73"/>
      <c r="H7" s="73"/>
      <c r="I7" s="6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5.0" customHeight="1">
      <c r="A8" s="6"/>
      <c r="B8" s="6"/>
      <c r="C8" s="7"/>
      <c r="D8" s="6"/>
      <c r="E8" s="6"/>
      <c r="F8" s="6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0" customHeight="1">
      <c r="A9" s="73" t="s">
        <v>744</v>
      </c>
      <c r="B9" s="90" t="s">
        <v>745</v>
      </c>
      <c r="C9" s="90" t="s">
        <v>379</v>
      </c>
      <c r="D9" s="90" t="s">
        <v>747</v>
      </c>
      <c r="E9" s="89" t="s">
        <v>748</v>
      </c>
      <c r="F9" s="90" t="s">
        <v>749</v>
      </c>
      <c r="G9" s="90"/>
      <c r="H9" s="95" t="str">
        <f>HYPERLINK("mailto:gaylecrowell@aol.com","gaylecrowell@aol.com")</f>
        <v>gaylecrowell@aol.com</v>
      </c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5.0" customHeight="1">
      <c r="A10" s="73"/>
      <c r="B10" s="73" t="s">
        <v>761</v>
      </c>
      <c r="C10" s="73" t="s">
        <v>301</v>
      </c>
      <c r="D10" s="71"/>
      <c r="E10" s="71" t="s">
        <v>762</v>
      </c>
      <c r="F10" s="71"/>
      <c r="G10" s="73"/>
      <c r="H10" s="73"/>
      <c r="I10" s="91" t="s">
        <v>733</v>
      </c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5.0" customHeight="1">
      <c r="A11" s="73"/>
      <c r="B11" s="73" t="s">
        <v>765</v>
      </c>
      <c r="C11" s="73" t="s">
        <v>15</v>
      </c>
      <c r="D11" s="71"/>
      <c r="E11" s="71"/>
      <c r="F11" s="71"/>
      <c r="G11" s="73"/>
      <c r="H11" s="73"/>
      <c r="I11" s="6" t="s">
        <v>738</v>
      </c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5.0" customHeight="1">
      <c r="A12" s="73"/>
      <c r="B12" s="73"/>
      <c r="C12" s="73" t="s">
        <v>15</v>
      </c>
      <c r="D12" s="73"/>
      <c r="E12" s="73"/>
      <c r="F12" s="73"/>
      <c r="G12" s="73"/>
      <c r="H12" s="73"/>
      <c r="I12" s="6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5.0" customHeight="1">
      <c r="A13" s="73"/>
      <c r="B13" s="73" t="s">
        <v>768</v>
      </c>
      <c r="C13" s="73" t="s">
        <v>379</v>
      </c>
      <c r="D13" s="73" t="s">
        <v>771</v>
      </c>
      <c r="E13" s="73"/>
      <c r="F13" s="73"/>
      <c r="G13" s="73"/>
      <c r="H13" s="73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5.0" customHeight="1">
      <c r="A14" s="6"/>
      <c r="B14" s="6"/>
      <c r="C14" s="7"/>
      <c r="D14" s="6"/>
      <c r="E14" s="6"/>
      <c r="F14" s="6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5.0" customHeight="1">
      <c r="A15" s="73" t="s">
        <v>772</v>
      </c>
      <c r="B15" s="89" t="s">
        <v>773</v>
      </c>
      <c r="C15" s="90" t="s">
        <v>30</v>
      </c>
      <c r="D15" s="90" t="s">
        <v>774</v>
      </c>
      <c r="E15" s="90" t="s">
        <v>775</v>
      </c>
      <c r="F15" s="90"/>
      <c r="G15" s="90"/>
      <c r="H15" s="95" t="str">
        <f>HYPERLINK("mailto:shouser177@gmail.com","shouser177@gmail.com")</f>
        <v>shouser177@gmail.com</v>
      </c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5.0" customHeight="1">
      <c r="A16" s="73"/>
      <c r="B16" s="73" t="s">
        <v>778</v>
      </c>
      <c r="C16" s="73" t="s">
        <v>15</v>
      </c>
      <c r="D16" s="73" t="s">
        <v>608</v>
      </c>
      <c r="E16" s="73"/>
      <c r="F16" s="73"/>
      <c r="G16" s="73"/>
      <c r="H16" s="69"/>
      <c r="I16" s="91" t="s">
        <v>733</v>
      </c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5.0" customHeight="1">
      <c r="A17" s="73"/>
      <c r="B17" s="73" t="s">
        <v>780</v>
      </c>
      <c r="C17" s="73" t="s">
        <v>25</v>
      </c>
      <c r="D17" s="73" t="s">
        <v>774</v>
      </c>
      <c r="E17" s="73"/>
      <c r="F17" s="73"/>
      <c r="G17" s="73"/>
      <c r="H17" s="69"/>
      <c r="I17" s="6" t="s">
        <v>738</v>
      </c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5.0" customHeight="1">
      <c r="A18" s="73"/>
      <c r="B18" s="73" t="s">
        <v>782</v>
      </c>
      <c r="C18" s="73" t="s">
        <v>30</v>
      </c>
      <c r="D18" s="73"/>
      <c r="E18" s="73"/>
      <c r="F18" s="73"/>
      <c r="G18" s="73"/>
      <c r="H18" s="69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5.0" customHeight="1">
      <c r="A19" s="73"/>
      <c r="B19" s="73" t="s">
        <v>631</v>
      </c>
      <c r="C19" s="73" t="s">
        <v>23</v>
      </c>
      <c r="D19" s="73"/>
      <c r="E19" s="73"/>
      <c r="F19" s="73"/>
      <c r="G19" s="73"/>
      <c r="H19" s="69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5.0" customHeight="1">
      <c r="A20" s="6"/>
      <c r="B20" s="6"/>
      <c r="C20" s="7"/>
      <c r="D20" s="6"/>
      <c r="E20" s="6"/>
      <c r="F20" s="6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5.0" customHeight="1">
      <c r="A21" s="73" t="s">
        <v>784</v>
      </c>
      <c r="B21" s="90" t="s">
        <v>785</v>
      </c>
      <c r="C21" s="101" t="s">
        <v>15</v>
      </c>
      <c r="D21" s="90" t="s">
        <v>16</v>
      </c>
      <c r="E21" s="103" t="s">
        <v>792</v>
      </c>
      <c r="F21" s="105" t="s">
        <v>17</v>
      </c>
      <c r="G21" s="95" t="s">
        <v>806</v>
      </c>
      <c r="H21" s="95" t="str">
        <f>HYPERLINK("mailto:jodylevesque@tampabayrr.com","jodylevesque@tampabayrr.com")</f>
        <v>jodylevesque@tampabayrr.com</v>
      </c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5.0" customHeight="1">
      <c r="A22" s="106"/>
      <c r="B22" s="73" t="s">
        <v>14</v>
      </c>
      <c r="C22" s="73" t="s">
        <v>301</v>
      </c>
      <c r="D22" s="73"/>
      <c r="E22" s="73" t="s">
        <v>814</v>
      </c>
      <c r="F22" s="73"/>
      <c r="G22" s="73" t="s">
        <v>806</v>
      </c>
      <c r="H22" s="73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5.0" customHeight="1">
      <c r="A23" s="73"/>
      <c r="B23" s="73" t="s">
        <v>20</v>
      </c>
      <c r="C23" s="73" t="s">
        <v>23</v>
      </c>
      <c r="D23" s="73" t="s">
        <v>26</v>
      </c>
      <c r="E23" s="73"/>
      <c r="F23" s="73"/>
      <c r="G23" s="73" t="s">
        <v>815</v>
      </c>
      <c r="H23" s="73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5.0" customHeight="1">
      <c r="A24" s="73"/>
      <c r="B24" s="73" t="s">
        <v>817</v>
      </c>
      <c r="C24" s="73" t="s">
        <v>15</v>
      </c>
      <c r="D24" s="73"/>
      <c r="E24" s="73"/>
      <c r="F24" s="73"/>
      <c r="G24" s="73"/>
      <c r="H24" s="73"/>
      <c r="I24" s="91" t="s">
        <v>733</v>
      </c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5.0" customHeight="1">
      <c r="A25" s="73"/>
      <c r="B25" s="73" t="s">
        <v>466</v>
      </c>
      <c r="C25" s="73" t="s">
        <v>30</v>
      </c>
      <c r="D25" s="73" t="s">
        <v>34</v>
      </c>
      <c r="E25" s="73"/>
      <c r="F25" s="73"/>
      <c r="G25" s="73"/>
      <c r="H25" s="69" t="str">
        <f>HYPERLINK("mailto:nat@italianoinsurance.com","nat@italianoinsurance.com")</f>
        <v>nat@italianoinsurance.com</v>
      </c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5.0" customHeight="1">
      <c r="A26" s="6"/>
      <c r="B26" s="6"/>
      <c r="C26" s="7"/>
      <c r="D26" s="6"/>
      <c r="E26" s="6"/>
      <c r="F26" s="6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5.0" customHeight="1">
      <c r="A27" s="6"/>
      <c r="B27" s="6"/>
      <c r="C27" s="7"/>
      <c r="D27" s="6"/>
      <c r="E27" s="6"/>
      <c r="F27" s="6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5.0" customHeight="1">
      <c r="A28" s="6"/>
      <c r="B28" s="6"/>
      <c r="C28" s="7"/>
      <c r="D28" s="6"/>
      <c r="E28" s="6"/>
      <c r="F28" s="6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5.0" customHeight="1">
      <c r="A29" s="6"/>
      <c r="B29" s="6"/>
      <c r="C29" s="7"/>
      <c r="D29" s="6"/>
      <c r="E29" s="6"/>
      <c r="F29" s="6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5.0" customHeight="1">
      <c r="A30" s="6"/>
      <c r="B30" s="6"/>
      <c r="C30" s="7"/>
      <c r="D30" s="6"/>
      <c r="E30" s="6"/>
      <c r="F30" s="6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5.0" customHeight="1">
      <c r="A31" s="6"/>
      <c r="B31" s="6"/>
      <c r="C31" s="7"/>
      <c r="D31" s="6"/>
      <c r="E31" s="6"/>
      <c r="F31" s="6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5.0" customHeight="1">
      <c r="A32" s="6"/>
      <c r="B32" s="6"/>
      <c r="C32" s="7"/>
      <c r="D32" s="6"/>
      <c r="E32" s="6"/>
      <c r="F32" s="6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0" customHeight="1">
      <c r="A33" s="6"/>
      <c r="B33" s="6"/>
      <c r="C33" s="7"/>
      <c r="D33" s="6"/>
      <c r="E33" s="6"/>
      <c r="F33" s="6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15.0" customHeight="1">
      <c r="A34" s="6"/>
      <c r="B34" s="6"/>
      <c r="C34" s="7"/>
      <c r="D34" s="6"/>
      <c r="E34" s="6"/>
      <c r="F34" s="6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5.0" customHeight="1">
      <c r="A35" s="6"/>
      <c r="B35" s="6"/>
      <c r="C35" s="7"/>
      <c r="D35" s="6"/>
      <c r="E35" s="6"/>
      <c r="F35" s="6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ht="15.0" customHeight="1">
      <c r="A36" s="6"/>
      <c r="B36" s="6"/>
      <c r="C36" s="7"/>
      <c r="D36" s="6"/>
      <c r="E36" s="6"/>
      <c r="F36" s="6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ht="15.0" customHeight="1">
      <c r="A37" s="6"/>
      <c r="B37" s="6"/>
      <c r="C37" s="7"/>
      <c r="D37" s="6"/>
      <c r="E37" s="6"/>
      <c r="F37" s="6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ht="15.0" customHeight="1">
      <c r="A38" s="6"/>
      <c r="B38" s="6"/>
      <c r="C38" s="7"/>
      <c r="D38" s="6"/>
      <c r="E38" s="6"/>
      <c r="F38" s="6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ht="15.0" customHeight="1">
      <c r="A39" s="6"/>
      <c r="B39" s="6"/>
      <c r="C39" s="7"/>
      <c r="D39" s="6"/>
      <c r="E39" s="6"/>
      <c r="F39" s="6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ht="15.0" customHeight="1">
      <c r="A40" s="6"/>
      <c r="B40" s="6"/>
      <c r="C40" s="7"/>
      <c r="D40" s="6"/>
      <c r="E40" s="6"/>
      <c r="F40" s="6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ht="15.0" customHeight="1">
      <c r="A41" s="6"/>
      <c r="B41" s="6"/>
      <c r="C41" s="7"/>
      <c r="D41" s="6"/>
      <c r="E41" s="6"/>
      <c r="F41" s="6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ht="15.0" customHeight="1">
      <c r="A42" s="6"/>
      <c r="B42" s="6"/>
      <c r="C42" s="7"/>
      <c r="D42" s="6"/>
      <c r="E42" s="6"/>
      <c r="F42" s="6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ht="15.0" customHeight="1">
      <c r="A43" s="6"/>
      <c r="B43" s="6"/>
      <c r="C43" s="7"/>
      <c r="D43" s="6"/>
      <c r="E43" s="6"/>
      <c r="F43" s="6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ht="15.0" customHeight="1">
      <c r="A44" s="6"/>
      <c r="B44" s="6"/>
      <c r="C44" s="7"/>
      <c r="D44" s="6"/>
      <c r="E44" s="6"/>
      <c r="F44" s="6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ht="15.0" customHeight="1">
      <c r="A45" s="6"/>
      <c r="B45" s="6"/>
      <c r="C45" s="7"/>
      <c r="D45" s="6"/>
      <c r="E45" s="6"/>
      <c r="F45" s="6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ht="15.0" customHeight="1">
      <c r="A46" s="6"/>
      <c r="B46" s="6"/>
      <c r="C46" s="7"/>
      <c r="D46" s="6"/>
      <c r="E46" s="6"/>
      <c r="F46" s="6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ht="15.0" customHeight="1">
      <c r="A47" s="6"/>
      <c r="B47" s="6"/>
      <c r="C47" s="7"/>
      <c r="D47" s="6"/>
      <c r="E47" s="6"/>
      <c r="F47" s="6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ht="15.0" customHeight="1">
      <c r="A48" s="6"/>
      <c r="B48" s="6"/>
      <c r="C48" s="7"/>
      <c r="D48" s="6"/>
      <c r="E48" s="6"/>
      <c r="F48" s="6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ht="15.0" customHeight="1">
      <c r="A49" s="6"/>
      <c r="B49" s="6"/>
      <c r="C49" s="7"/>
      <c r="D49" s="6"/>
      <c r="E49" s="6"/>
      <c r="F49" s="6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ht="15.0" customHeight="1">
      <c r="A50" s="6"/>
      <c r="B50" s="6"/>
      <c r="C50" s="7"/>
      <c r="D50" s="6"/>
      <c r="E50" s="6"/>
      <c r="F50" s="6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ht="15.0" customHeight="1">
      <c r="A51" s="6"/>
      <c r="B51" s="6"/>
      <c r="C51" s="7"/>
      <c r="D51" s="6"/>
      <c r="E51" s="6"/>
      <c r="F51" s="6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ht="15.0" customHeight="1">
      <c r="A52" s="6"/>
      <c r="B52" s="6"/>
      <c r="C52" s="7"/>
      <c r="D52" s="6"/>
      <c r="E52" s="6"/>
      <c r="F52" s="6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ht="15.0" customHeight="1">
      <c r="A53" s="6"/>
      <c r="B53" s="6"/>
      <c r="C53" s="7"/>
      <c r="D53" s="6"/>
      <c r="E53" s="6"/>
      <c r="F53" s="6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ht="15.0" customHeight="1">
      <c r="A54" s="6"/>
      <c r="B54" s="6"/>
      <c r="C54" s="7"/>
      <c r="D54" s="6"/>
      <c r="E54" s="6"/>
      <c r="F54" s="6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ht="15.0" customHeight="1">
      <c r="A55" s="6"/>
      <c r="B55" s="6"/>
      <c r="C55" s="7"/>
      <c r="D55" s="6"/>
      <c r="E55" s="6"/>
      <c r="F55" s="6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ht="15.0" customHeight="1">
      <c r="A56" s="6"/>
      <c r="B56" s="6"/>
      <c r="C56" s="7"/>
      <c r="D56" s="6"/>
      <c r="E56" s="6"/>
      <c r="F56" s="6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ht="15.0" customHeight="1">
      <c r="A57" s="6"/>
      <c r="B57" s="6"/>
      <c r="C57" s="7"/>
      <c r="D57" s="6"/>
      <c r="E57" s="6"/>
      <c r="F57" s="6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ht="15.0" customHeight="1">
      <c r="A58" s="6"/>
      <c r="B58" s="6"/>
      <c r="C58" s="7"/>
      <c r="D58" s="6"/>
      <c r="E58" s="6"/>
      <c r="F58" s="6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ht="15.0" customHeight="1">
      <c r="A59" s="6"/>
      <c r="B59" s="6"/>
      <c r="C59" s="7"/>
      <c r="D59" s="6"/>
      <c r="E59" s="6"/>
      <c r="F59" s="6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ht="15.0" customHeight="1">
      <c r="A60" s="6"/>
      <c r="B60" s="6"/>
      <c r="C60" s="7"/>
      <c r="D60" s="6"/>
      <c r="E60" s="6"/>
      <c r="F60" s="6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ht="15.0" customHeight="1">
      <c r="A61" s="6"/>
      <c r="B61" s="6"/>
      <c r="C61" s="7"/>
      <c r="D61" s="6"/>
      <c r="E61" s="6"/>
      <c r="F61" s="6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ht="15.0" customHeight="1">
      <c r="A62" s="6"/>
      <c r="B62" s="6"/>
      <c r="C62" s="7"/>
      <c r="D62" s="6"/>
      <c r="E62" s="6"/>
      <c r="F62" s="6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ht="15.0" customHeight="1">
      <c r="A63" s="6"/>
      <c r="B63" s="6"/>
      <c r="C63" s="7"/>
      <c r="D63" s="6"/>
      <c r="E63" s="6"/>
      <c r="F63" s="6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ht="15.0" customHeight="1">
      <c r="A64" s="6"/>
      <c r="B64" s="6"/>
      <c r="C64" s="7"/>
      <c r="D64" s="6"/>
      <c r="E64" s="6"/>
      <c r="F64" s="6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ht="15.0" customHeight="1">
      <c r="A65" s="6"/>
      <c r="B65" s="6"/>
      <c r="C65" s="7"/>
      <c r="D65" s="6"/>
      <c r="E65" s="6"/>
      <c r="F65" s="6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ht="15.0" customHeight="1">
      <c r="A66" s="6"/>
      <c r="B66" s="6"/>
      <c r="C66" s="7"/>
      <c r="D66" s="6"/>
      <c r="E66" s="6"/>
      <c r="F66" s="6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ht="15.0" customHeight="1">
      <c r="A67" s="6"/>
      <c r="B67" s="6"/>
      <c r="C67" s="7"/>
      <c r="D67" s="6"/>
      <c r="E67" s="6"/>
      <c r="F67" s="6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ht="15.0" customHeight="1">
      <c r="A68" s="6"/>
      <c r="B68" s="6"/>
      <c r="C68" s="7"/>
      <c r="D68" s="6"/>
      <c r="E68" s="6"/>
      <c r="F68" s="6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ht="15.0" customHeight="1">
      <c r="A69" s="6"/>
      <c r="B69" s="6"/>
      <c r="C69" s="7"/>
      <c r="D69" s="6"/>
      <c r="E69" s="6"/>
      <c r="F69" s="6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ht="15.0" customHeight="1">
      <c r="A70" s="6"/>
      <c r="B70" s="6"/>
      <c r="C70" s="7"/>
      <c r="D70" s="6"/>
      <c r="E70" s="6"/>
      <c r="F70" s="6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ht="15.0" customHeight="1">
      <c r="A71" s="6"/>
      <c r="B71" s="6"/>
      <c r="C71" s="7"/>
      <c r="D71" s="6"/>
      <c r="E71" s="6"/>
      <c r="F71" s="6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ht="15.0" customHeight="1">
      <c r="A72" s="6"/>
      <c r="B72" s="6"/>
      <c r="C72" s="7"/>
      <c r="D72" s="6"/>
      <c r="E72" s="6"/>
      <c r="F72" s="6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ht="15.0" customHeight="1">
      <c r="A73" s="6"/>
      <c r="B73" s="6"/>
      <c r="C73" s="7"/>
      <c r="D73" s="6"/>
      <c r="E73" s="6"/>
      <c r="F73" s="6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ht="15.0" customHeight="1">
      <c r="A74" s="6"/>
      <c r="B74" s="6"/>
      <c r="C74" s="7"/>
      <c r="D74" s="6"/>
      <c r="E74" s="6"/>
      <c r="F74" s="6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ht="15.0" customHeight="1">
      <c r="A75" s="6"/>
      <c r="B75" s="6"/>
      <c r="C75" s="7"/>
      <c r="D75" s="6"/>
      <c r="E75" s="6"/>
      <c r="F75" s="6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ht="15.0" customHeight="1">
      <c r="A76" s="6"/>
      <c r="B76" s="6"/>
      <c r="C76" s="7"/>
      <c r="D76" s="6"/>
      <c r="E76" s="6"/>
      <c r="F76" s="6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ht="15.0" customHeight="1">
      <c r="A77" s="6"/>
      <c r="B77" s="6"/>
      <c r="C77" s="7"/>
      <c r="D77" s="6"/>
      <c r="E77" s="6"/>
      <c r="F77" s="6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ht="15.0" customHeight="1">
      <c r="A78" s="6"/>
      <c r="B78" s="6"/>
      <c r="C78" s="7"/>
      <c r="D78" s="6"/>
      <c r="E78" s="6"/>
      <c r="F78" s="6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ht="15.0" customHeight="1">
      <c r="A79" s="6"/>
      <c r="B79" s="6"/>
      <c r="C79" s="7"/>
      <c r="D79" s="6"/>
      <c r="E79" s="6"/>
      <c r="F79" s="6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ht="15.0" customHeight="1">
      <c r="A80" s="6"/>
      <c r="B80" s="6"/>
      <c r="C80" s="7"/>
      <c r="D80" s="6"/>
      <c r="E80" s="6"/>
      <c r="F80" s="6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ht="15.0" customHeight="1">
      <c r="A81" s="6"/>
      <c r="B81" s="6"/>
      <c r="C81" s="7"/>
      <c r="D81" s="6"/>
      <c r="E81" s="6"/>
      <c r="F81" s="6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ht="15.0" customHeight="1">
      <c r="A82" s="6"/>
      <c r="B82" s="6"/>
      <c r="C82" s="7"/>
      <c r="D82" s="6"/>
      <c r="E82" s="6"/>
      <c r="F82" s="6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ht="15.0" customHeight="1">
      <c r="A83" s="6"/>
      <c r="B83" s="6"/>
      <c r="C83" s="7"/>
      <c r="D83" s="6"/>
      <c r="E83" s="6"/>
      <c r="F83" s="6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ht="15.0" customHeight="1">
      <c r="A84" s="6"/>
      <c r="B84" s="6"/>
      <c r="C84" s="7"/>
      <c r="D84" s="6"/>
      <c r="E84" s="6"/>
      <c r="F84" s="6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ht="15.0" customHeight="1">
      <c r="A85" s="6"/>
      <c r="B85" s="6"/>
      <c r="C85" s="7"/>
      <c r="D85" s="6"/>
      <c r="E85" s="6"/>
      <c r="F85" s="6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ht="15.0" customHeight="1">
      <c r="A86" s="6"/>
      <c r="B86" s="6"/>
      <c r="C86" s="7"/>
      <c r="D86" s="6"/>
      <c r="E86" s="6"/>
      <c r="F86" s="6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ht="15.0" customHeight="1">
      <c r="A87" s="6"/>
      <c r="B87" s="6"/>
      <c r="C87" s="7"/>
      <c r="D87" s="6"/>
      <c r="E87" s="6"/>
      <c r="F87" s="6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ht="15.0" customHeight="1">
      <c r="A88" s="6"/>
      <c r="B88" s="6"/>
      <c r="C88" s="7"/>
      <c r="D88" s="6"/>
      <c r="E88" s="6"/>
      <c r="F88" s="6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ht="15.0" customHeight="1">
      <c r="A89" s="6"/>
      <c r="B89" s="6"/>
      <c r="C89" s="7"/>
      <c r="D89" s="6"/>
      <c r="E89" s="6"/>
      <c r="F89" s="6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ht="15.0" customHeight="1">
      <c r="A90" s="6"/>
      <c r="B90" s="6"/>
      <c r="C90" s="7"/>
      <c r="D90" s="6"/>
      <c r="E90" s="6"/>
      <c r="F90" s="6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ht="15.0" customHeight="1">
      <c r="A91" s="6"/>
      <c r="B91" s="6"/>
      <c r="C91" s="7"/>
      <c r="D91" s="6"/>
      <c r="E91" s="6"/>
      <c r="F91" s="6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ht="15.0" customHeight="1">
      <c r="A92" s="6"/>
      <c r="B92" s="6"/>
      <c r="C92" s="7"/>
      <c r="D92" s="6"/>
      <c r="E92" s="6"/>
      <c r="F92" s="6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ht="15.0" customHeight="1">
      <c r="A93" s="6"/>
      <c r="B93" s="6"/>
      <c r="C93" s="7"/>
      <c r="D93" s="6"/>
      <c r="E93" s="6"/>
      <c r="F93" s="6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ht="15.0" customHeight="1">
      <c r="A94" s="6"/>
      <c r="B94" s="6"/>
      <c r="C94" s="7"/>
      <c r="D94" s="6"/>
      <c r="E94" s="6"/>
      <c r="F94" s="6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ht="15.0" customHeight="1">
      <c r="A95" s="6"/>
      <c r="B95" s="6"/>
      <c r="C95" s="7"/>
      <c r="D95" s="6"/>
      <c r="E95" s="6"/>
      <c r="F95" s="6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ht="15.0" customHeight="1">
      <c r="A96" s="6"/>
      <c r="B96" s="6"/>
      <c r="C96" s="7"/>
      <c r="D96" s="6"/>
      <c r="E96" s="6"/>
      <c r="F96" s="6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ht="15.0" customHeight="1">
      <c r="A97" s="6"/>
      <c r="B97" s="6"/>
      <c r="C97" s="7"/>
      <c r="D97" s="6"/>
      <c r="E97" s="6"/>
      <c r="F97" s="6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ht="15.0" customHeight="1">
      <c r="A98" s="6"/>
      <c r="B98" s="6"/>
      <c r="C98" s="7"/>
      <c r="D98" s="6"/>
      <c r="E98" s="6"/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ht="15.0" customHeight="1">
      <c r="A99" s="6"/>
      <c r="B99" s="6"/>
      <c r="C99" s="7"/>
      <c r="D99" s="6"/>
      <c r="E99" s="6"/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ht="15.0" customHeight="1">
      <c r="A100" s="6"/>
      <c r="B100" s="6"/>
      <c r="C100" s="7"/>
      <c r="D100" s="6"/>
      <c r="E100" s="6"/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ht="15.0" customHeight="1">
      <c r="A101" s="6"/>
      <c r="B101" s="6"/>
      <c r="C101" s="7"/>
      <c r="D101" s="6"/>
      <c r="E101" s="6"/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ht="15.0" customHeight="1">
      <c r="A102" s="6"/>
      <c r="B102" s="6"/>
      <c r="C102" s="7"/>
      <c r="D102" s="6"/>
      <c r="E102" s="6"/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ht="15.0" customHeight="1">
      <c r="A103" s="6"/>
      <c r="B103" s="6"/>
      <c r="C103" s="7"/>
      <c r="D103" s="6"/>
      <c r="E103" s="6"/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ht="15.0" customHeight="1">
      <c r="A104" s="6"/>
      <c r="B104" s="6"/>
      <c r="C104" s="7"/>
      <c r="D104" s="6"/>
      <c r="E104" s="6"/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ht="15.0" customHeight="1">
      <c r="A105" s="6"/>
      <c r="B105" s="6"/>
      <c r="C105" s="7"/>
      <c r="D105" s="6"/>
      <c r="E105" s="6"/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ht="15.0" customHeight="1">
      <c r="A106" s="6"/>
      <c r="B106" s="6"/>
      <c r="C106" s="7"/>
      <c r="D106" s="6"/>
      <c r="E106" s="6"/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ht="15.0" customHeight="1">
      <c r="A107" s="6"/>
      <c r="B107" s="6"/>
      <c r="C107" s="7"/>
      <c r="D107" s="6"/>
      <c r="E107" s="6"/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ht="15.0" customHeight="1">
      <c r="A108" s="6"/>
      <c r="B108" s="6"/>
      <c r="C108" s="7"/>
      <c r="D108" s="6"/>
      <c r="E108" s="6"/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ht="15.0" customHeight="1">
      <c r="A109" s="6"/>
      <c r="B109" s="6"/>
      <c r="C109" s="7"/>
      <c r="D109" s="6"/>
      <c r="E109" s="6"/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ht="15.0" customHeight="1">
      <c r="A110" s="6"/>
      <c r="B110" s="6"/>
      <c r="C110" s="7"/>
      <c r="D110" s="6"/>
      <c r="E110" s="6"/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ht="15.0" customHeight="1">
      <c r="A111" s="6"/>
      <c r="B111" s="6"/>
      <c r="C111" s="7"/>
      <c r="D111" s="6"/>
      <c r="E111" s="6"/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ht="15.0" customHeight="1">
      <c r="A112" s="6"/>
      <c r="B112" s="6"/>
      <c r="C112" s="7"/>
      <c r="D112" s="6"/>
      <c r="E112" s="6"/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ht="15.0" customHeight="1">
      <c r="A113" s="6"/>
      <c r="B113" s="6"/>
      <c r="C113" s="7"/>
      <c r="D113" s="6"/>
      <c r="E113" s="6"/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ht="15.0" customHeight="1">
      <c r="A114" s="6"/>
      <c r="B114" s="6"/>
      <c r="C114" s="7"/>
      <c r="D114" s="6"/>
      <c r="E114" s="6"/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ht="15.0" customHeight="1">
      <c r="A115" s="6"/>
      <c r="B115" s="6"/>
      <c r="C115" s="7"/>
      <c r="D115" s="6"/>
      <c r="E115" s="6"/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ht="15.0" customHeight="1">
      <c r="A116" s="6"/>
      <c r="B116" s="6"/>
      <c r="C116" s="7"/>
      <c r="D116" s="6"/>
      <c r="E116" s="6"/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ht="15.0" customHeight="1">
      <c r="A117" s="6"/>
      <c r="B117" s="6"/>
      <c r="C117" s="7"/>
      <c r="D117" s="6"/>
      <c r="E117" s="6"/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ht="15.0" customHeight="1">
      <c r="A118" s="6"/>
      <c r="B118" s="6"/>
      <c r="C118" s="7"/>
      <c r="D118" s="6"/>
      <c r="E118" s="6"/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ht="15.0" customHeight="1">
      <c r="A119" s="6"/>
      <c r="B119" s="6"/>
      <c r="C119" s="7"/>
      <c r="D119" s="6"/>
      <c r="E119" s="6"/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ht="15.0" customHeight="1">
      <c r="A120" s="6"/>
      <c r="B120" s="6"/>
      <c r="C120" s="7"/>
      <c r="D120" s="6"/>
      <c r="E120" s="6"/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ht="15.0" customHeight="1">
      <c r="A121" s="6"/>
      <c r="B121" s="6"/>
      <c r="C121" s="7"/>
      <c r="D121" s="6"/>
      <c r="E121" s="6"/>
      <c r="F121" s="6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ht="15.0" customHeight="1">
      <c r="A122" s="6"/>
      <c r="B122" s="6"/>
      <c r="C122" s="7"/>
      <c r="D122" s="6"/>
      <c r="E122" s="6"/>
      <c r="F122" s="6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ht="15.0" customHeight="1">
      <c r="A123" s="6"/>
      <c r="B123" s="6"/>
      <c r="C123" s="7"/>
      <c r="D123" s="6"/>
      <c r="E123" s="6"/>
      <c r="F123" s="6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ht="15.0" customHeight="1">
      <c r="A124" s="6"/>
      <c r="B124" s="6"/>
      <c r="C124" s="7"/>
      <c r="D124" s="6"/>
      <c r="E124" s="6"/>
      <c r="F124" s="6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ht="15.0" customHeight="1">
      <c r="A125" s="6"/>
      <c r="B125" s="6"/>
      <c r="C125" s="7"/>
      <c r="D125" s="6"/>
      <c r="E125" s="6"/>
      <c r="F125" s="6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ht="15.0" customHeight="1">
      <c r="A126" s="6"/>
      <c r="B126" s="6"/>
      <c r="C126" s="7"/>
      <c r="D126" s="6"/>
      <c r="E126" s="6"/>
      <c r="F126" s="6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ht="15.0" customHeight="1">
      <c r="A127" s="6"/>
      <c r="B127" s="6"/>
      <c r="C127" s="7"/>
      <c r="D127" s="6"/>
      <c r="E127" s="6"/>
      <c r="F127" s="6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ht="15.0" customHeight="1">
      <c r="A128" s="6"/>
      <c r="B128" s="6"/>
      <c r="C128" s="7"/>
      <c r="D128" s="6"/>
      <c r="E128" s="6"/>
      <c r="F128" s="6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ht="15.0" customHeight="1">
      <c r="A129" s="6"/>
      <c r="B129" s="6"/>
      <c r="C129" s="7"/>
      <c r="D129" s="6"/>
      <c r="E129" s="6"/>
      <c r="F129" s="6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ht="15.0" customHeight="1">
      <c r="A130" s="6"/>
      <c r="B130" s="6"/>
      <c r="C130" s="7"/>
      <c r="D130" s="6"/>
      <c r="E130" s="6"/>
      <c r="F130" s="6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ht="15.0" customHeight="1">
      <c r="A131" s="6"/>
      <c r="B131" s="6"/>
      <c r="C131" s="7"/>
      <c r="D131" s="6"/>
      <c r="E131" s="6"/>
      <c r="F131" s="6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ht="15.0" customHeight="1">
      <c r="A132" s="6"/>
      <c r="B132" s="6"/>
      <c r="C132" s="7"/>
      <c r="D132" s="6"/>
      <c r="E132" s="6"/>
      <c r="F132" s="6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ht="15.0" customHeight="1">
      <c r="A133" s="6"/>
      <c r="B133" s="6"/>
      <c r="C133" s="7"/>
      <c r="D133" s="6"/>
      <c r="E133" s="6"/>
      <c r="F133" s="6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ht="15.0" customHeight="1">
      <c r="A134" s="6"/>
      <c r="B134" s="6"/>
      <c r="C134" s="7"/>
      <c r="D134" s="6"/>
      <c r="E134" s="6"/>
      <c r="F134" s="6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ht="15.0" customHeight="1">
      <c r="A135" s="6"/>
      <c r="B135" s="6"/>
      <c r="C135" s="7"/>
      <c r="D135" s="6"/>
      <c r="E135" s="6"/>
      <c r="F135" s="6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ht="15.0" customHeight="1">
      <c r="A136" s="6"/>
      <c r="B136" s="6"/>
      <c r="C136" s="7"/>
      <c r="D136" s="6"/>
      <c r="E136" s="6"/>
      <c r="F136" s="6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ht="15.0" customHeight="1">
      <c r="A137" s="6"/>
      <c r="B137" s="6"/>
      <c r="C137" s="7"/>
      <c r="D137" s="6"/>
      <c r="E137" s="6"/>
      <c r="F137" s="6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ht="15.0" customHeight="1">
      <c r="A138" s="6"/>
      <c r="B138" s="6"/>
      <c r="C138" s="7"/>
      <c r="D138" s="6"/>
      <c r="E138" s="6"/>
      <c r="F138" s="6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ht="15.0" customHeight="1">
      <c r="A139" s="6"/>
      <c r="B139" s="6"/>
      <c r="C139" s="7"/>
      <c r="D139" s="6"/>
      <c r="E139" s="6"/>
      <c r="F139" s="6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ht="15.0" customHeight="1">
      <c r="A140" s="6"/>
      <c r="B140" s="6"/>
      <c r="C140" s="7"/>
      <c r="D140" s="6"/>
      <c r="E140" s="6"/>
      <c r="F140" s="6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ht="15.0" customHeight="1">
      <c r="A141" s="6"/>
      <c r="B141" s="6"/>
      <c r="C141" s="7"/>
      <c r="D141" s="6"/>
      <c r="E141" s="6"/>
      <c r="F141" s="6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ht="15.0" customHeight="1">
      <c r="A142" s="6"/>
      <c r="B142" s="6"/>
      <c r="C142" s="7"/>
      <c r="D142" s="6"/>
      <c r="E142" s="6"/>
      <c r="F142" s="6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ht="15.0" customHeight="1">
      <c r="A143" s="6"/>
      <c r="B143" s="6"/>
      <c r="C143" s="7"/>
      <c r="D143" s="6"/>
      <c r="E143" s="6"/>
      <c r="F143" s="6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ht="15.0" customHeight="1">
      <c r="A144" s="6"/>
      <c r="B144" s="6"/>
      <c r="C144" s="7"/>
      <c r="D144" s="6"/>
      <c r="E144" s="6"/>
      <c r="F144" s="6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ht="15.0" customHeight="1">
      <c r="A145" s="6"/>
      <c r="B145" s="6"/>
      <c r="C145" s="7"/>
      <c r="D145" s="6"/>
      <c r="E145" s="6"/>
      <c r="F145" s="6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ht="15.0" customHeight="1">
      <c r="A146" s="6"/>
      <c r="B146" s="6"/>
      <c r="C146" s="7"/>
      <c r="D146" s="6"/>
      <c r="E146" s="6"/>
      <c r="F146" s="6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ht="15.0" customHeight="1">
      <c r="A147" s="6"/>
      <c r="B147" s="6"/>
      <c r="C147" s="7"/>
      <c r="D147" s="6"/>
      <c r="E147" s="6"/>
      <c r="F147" s="6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ht="15.0" customHeight="1">
      <c r="A148" s="6"/>
      <c r="B148" s="6"/>
      <c r="C148" s="7"/>
      <c r="D148" s="6"/>
      <c r="E148" s="6"/>
      <c r="F148" s="6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ht="15.0" customHeight="1">
      <c r="A149" s="6"/>
      <c r="B149" s="6"/>
      <c r="C149" s="7"/>
      <c r="D149" s="6"/>
      <c r="E149" s="6"/>
      <c r="F149" s="6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ht="15.0" customHeight="1">
      <c r="A150" s="6"/>
      <c r="B150" s="6"/>
      <c r="C150" s="7"/>
      <c r="D150" s="6"/>
      <c r="E150" s="6"/>
      <c r="F150" s="6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ht="15.0" customHeight="1">
      <c r="A151" s="6"/>
      <c r="B151" s="6"/>
      <c r="C151" s="7"/>
      <c r="D151" s="6"/>
      <c r="E151" s="6"/>
      <c r="F151" s="6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ht="15.0" customHeight="1">
      <c r="A152" s="6"/>
      <c r="B152" s="6"/>
      <c r="C152" s="7"/>
      <c r="D152" s="6"/>
      <c r="E152" s="6"/>
      <c r="F152" s="6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ht="15.0" customHeight="1">
      <c r="A153" s="6"/>
      <c r="B153" s="6"/>
      <c r="C153" s="7"/>
      <c r="D153" s="6"/>
      <c r="E153" s="6"/>
      <c r="F153" s="6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ht="15.0" customHeight="1">
      <c r="A154" s="6"/>
      <c r="B154" s="6"/>
      <c r="C154" s="7"/>
      <c r="D154" s="6"/>
      <c r="E154" s="6"/>
      <c r="F154" s="6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ht="15.0" customHeight="1">
      <c r="A155" s="6"/>
      <c r="B155" s="6"/>
      <c r="C155" s="7"/>
      <c r="D155" s="6"/>
      <c r="E155" s="6"/>
      <c r="F155" s="6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ht="15.0" customHeight="1">
      <c r="A156" s="6"/>
      <c r="B156" s="6"/>
      <c r="C156" s="7"/>
      <c r="D156" s="6"/>
      <c r="E156" s="6"/>
      <c r="F156" s="6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ht="15.0" customHeight="1">
      <c r="A157" s="6"/>
      <c r="B157" s="6"/>
      <c r="C157" s="7"/>
      <c r="D157" s="6"/>
      <c r="E157" s="6"/>
      <c r="F157" s="6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ht="15.0" customHeight="1">
      <c r="A158" s="6"/>
      <c r="B158" s="6"/>
      <c r="C158" s="7"/>
      <c r="D158" s="6"/>
      <c r="E158" s="6"/>
      <c r="F158" s="6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ht="15.0" customHeight="1">
      <c r="A159" s="6"/>
      <c r="B159" s="6"/>
      <c r="C159" s="7"/>
      <c r="D159" s="6"/>
      <c r="E159" s="6"/>
      <c r="F159" s="6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ht="15.0" customHeight="1">
      <c r="A160" s="6"/>
      <c r="B160" s="6"/>
      <c r="C160" s="7"/>
      <c r="D160" s="6"/>
      <c r="E160" s="6"/>
      <c r="F160" s="6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ht="15.0" customHeight="1">
      <c r="A161" s="6"/>
      <c r="B161" s="6"/>
      <c r="C161" s="7"/>
      <c r="D161" s="6"/>
      <c r="E161" s="6"/>
      <c r="F161" s="6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ht="15.0" customHeight="1">
      <c r="A162" s="6"/>
      <c r="B162" s="6"/>
      <c r="C162" s="7"/>
      <c r="D162" s="6"/>
      <c r="E162" s="6"/>
      <c r="F162" s="6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ht="15.0" customHeight="1">
      <c r="A163" s="6"/>
      <c r="B163" s="6"/>
      <c r="C163" s="7"/>
      <c r="D163" s="6"/>
      <c r="E163" s="6"/>
      <c r="F163" s="6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ht="15.0" customHeight="1">
      <c r="A164" s="6"/>
      <c r="B164" s="6"/>
      <c r="C164" s="7"/>
      <c r="D164" s="6"/>
      <c r="E164" s="6"/>
      <c r="F164" s="6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ht="15.0" customHeight="1">
      <c r="A165" s="6"/>
      <c r="B165" s="6"/>
      <c r="C165" s="7"/>
      <c r="D165" s="6"/>
      <c r="E165" s="6"/>
      <c r="F165" s="6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ht="15.0" customHeight="1">
      <c r="A166" s="6"/>
      <c r="B166" s="6"/>
      <c r="C166" s="7"/>
      <c r="D166" s="6"/>
      <c r="E166" s="6"/>
      <c r="F166" s="6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ht="15.0" customHeight="1">
      <c r="A167" s="6"/>
      <c r="B167" s="6"/>
      <c r="C167" s="7"/>
      <c r="D167" s="6"/>
      <c r="E167" s="6"/>
      <c r="F167" s="6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ht="15.0" customHeight="1">
      <c r="A168" s="6"/>
      <c r="B168" s="6"/>
      <c r="C168" s="7"/>
      <c r="D168" s="6"/>
      <c r="E168" s="6"/>
      <c r="F168" s="6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ht="15.0" customHeight="1">
      <c r="A169" s="6"/>
      <c r="B169" s="6"/>
      <c r="C169" s="7"/>
      <c r="D169" s="6"/>
      <c r="E169" s="6"/>
      <c r="F169" s="6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ht="15.0" customHeight="1">
      <c r="A170" s="6"/>
      <c r="B170" s="6"/>
      <c r="C170" s="7"/>
      <c r="D170" s="6"/>
      <c r="E170" s="6"/>
      <c r="F170" s="6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ht="15.0" customHeight="1">
      <c r="A171" s="6"/>
      <c r="B171" s="6"/>
      <c r="C171" s="7"/>
      <c r="D171" s="6"/>
      <c r="E171" s="6"/>
      <c r="F171" s="6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ht="15.0" customHeight="1">
      <c r="A172" s="6"/>
      <c r="B172" s="6"/>
      <c r="C172" s="7"/>
      <c r="D172" s="6"/>
      <c r="E172" s="6"/>
      <c r="F172" s="6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ht="15.0" customHeight="1">
      <c r="A173" s="6"/>
      <c r="B173" s="6"/>
      <c r="C173" s="7"/>
      <c r="D173" s="6"/>
      <c r="E173" s="6"/>
      <c r="F173" s="6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ht="15.0" customHeight="1">
      <c r="A174" s="6"/>
      <c r="B174" s="6"/>
      <c r="C174" s="7"/>
      <c r="D174" s="6"/>
      <c r="E174" s="6"/>
      <c r="F174" s="6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ht="15.0" customHeight="1">
      <c r="A175" s="6"/>
      <c r="B175" s="6"/>
      <c r="C175" s="7"/>
      <c r="D175" s="6"/>
      <c r="E175" s="6"/>
      <c r="F175" s="6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ht="15.0" customHeight="1">
      <c r="A176" s="6"/>
      <c r="B176" s="6"/>
      <c r="C176" s="7"/>
      <c r="D176" s="6"/>
      <c r="E176" s="6"/>
      <c r="F176" s="6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ht="15.0" customHeight="1">
      <c r="A177" s="6"/>
      <c r="B177" s="6"/>
      <c r="C177" s="7"/>
      <c r="D177" s="6"/>
      <c r="E177" s="6"/>
      <c r="F177" s="6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ht="15.0" customHeight="1">
      <c r="A178" s="6"/>
      <c r="B178" s="6"/>
      <c r="C178" s="7"/>
      <c r="D178" s="6"/>
      <c r="E178" s="6"/>
      <c r="F178" s="6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ht="15.0" customHeight="1">
      <c r="A179" s="6"/>
      <c r="B179" s="6"/>
      <c r="C179" s="7"/>
      <c r="D179" s="6"/>
      <c r="E179" s="6"/>
      <c r="F179" s="6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ht="15.0" customHeight="1">
      <c r="A180" s="6"/>
      <c r="B180" s="6"/>
      <c r="C180" s="7"/>
      <c r="D180" s="6"/>
      <c r="E180" s="6"/>
      <c r="F180" s="6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ht="15.0" customHeight="1">
      <c r="A181" s="6"/>
      <c r="B181" s="6"/>
      <c r="C181" s="7"/>
      <c r="D181" s="6"/>
      <c r="E181" s="6"/>
      <c r="F181" s="6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ht="15.0" customHeight="1">
      <c r="A182" s="6"/>
      <c r="B182" s="6"/>
      <c r="C182" s="7"/>
      <c r="D182" s="6"/>
      <c r="E182" s="6"/>
      <c r="F182" s="6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ht="15.0" customHeight="1">
      <c r="A183" s="6"/>
      <c r="B183" s="6"/>
      <c r="C183" s="7"/>
      <c r="D183" s="6"/>
      <c r="E183" s="6"/>
      <c r="F183" s="6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ht="15.0" customHeight="1">
      <c r="A184" s="6"/>
      <c r="B184" s="6"/>
      <c r="C184" s="7"/>
      <c r="D184" s="6"/>
      <c r="E184" s="6"/>
      <c r="F184" s="6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ht="15.0" customHeight="1">
      <c r="A185" s="6"/>
      <c r="B185" s="6"/>
      <c r="C185" s="7"/>
      <c r="D185" s="6"/>
      <c r="E185" s="6"/>
      <c r="F185" s="6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ht="15.0" customHeight="1">
      <c r="A186" s="6"/>
      <c r="B186" s="6"/>
      <c r="C186" s="7"/>
      <c r="D186" s="6"/>
      <c r="E186" s="6"/>
      <c r="F186" s="6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ht="15.0" customHeight="1">
      <c r="A187" s="6"/>
      <c r="B187" s="6"/>
      <c r="C187" s="7"/>
      <c r="D187" s="6"/>
      <c r="E187" s="6"/>
      <c r="F187" s="6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ht="15.0" customHeight="1">
      <c r="A188" s="6"/>
      <c r="B188" s="6"/>
      <c r="C188" s="7"/>
      <c r="D188" s="6"/>
      <c r="E188" s="6"/>
      <c r="F188" s="6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ht="15.0" customHeight="1">
      <c r="A189" s="6"/>
      <c r="B189" s="6"/>
      <c r="C189" s="7"/>
      <c r="D189" s="6"/>
      <c r="E189" s="6"/>
      <c r="F189" s="6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ht="15.0" customHeight="1">
      <c r="A190" s="6"/>
      <c r="B190" s="6"/>
      <c r="C190" s="7"/>
      <c r="D190" s="6"/>
      <c r="E190" s="6"/>
      <c r="F190" s="6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ht="15.0" customHeight="1">
      <c r="A191" s="6"/>
      <c r="B191" s="6"/>
      <c r="C191" s="7"/>
      <c r="D191" s="6"/>
      <c r="E191" s="6"/>
      <c r="F191" s="6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ht="15.0" customHeight="1">
      <c r="A192" s="6"/>
      <c r="B192" s="6"/>
      <c r="C192" s="7"/>
      <c r="D192" s="6"/>
      <c r="E192" s="6"/>
      <c r="F192" s="6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ht="15.0" customHeight="1">
      <c r="A193" s="6"/>
      <c r="B193" s="6"/>
      <c r="C193" s="7"/>
      <c r="D193" s="6"/>
      <c r="E193" s="6"/>
      <c r="F193" s="6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ht="15.0" customHeight="1">
      <c r="A194" s="6"/>
      <c r="B194" s="6"/>
      <c r="C194" s="7"/>
      <c r="D194" s="6"/>
      <c r="E194" s="6"/>
      <c r="F194" s="6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ht="15.0" customHeight="1">
      <c r="A195" s="6"/>
      <c r="B195" s="6"/>
      <c r="C195" s="7"/>
      <c r="D195" s="6"/>
      <c r="E195" s="6"/>
      <c r="F195" s="6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ht="15.0" customHeight="1">
      <c r="A196" s="6"/>
      <c r="B196" s="6"/>
      <c r="C196" s="7"/>
      <c r="D196" s="6"/>
      <c r="E196" s="6"/>
      <c r="F196" s="6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ht="15.0" customHeight="1">
      <c r="A197" s="6"/>
      <c r="B197" s="6"/>
      <c r="C197" s="7"/>
      <c r="D197" s="6"/>
      <c r="E197" s="6"/>
      <c r="F197" s="6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ht="15.0" customHeight="1">
      <c r="A198" s="6"/>
      <c r="B198" s="6"/>
      <c r="C198" s="7"/>
      <c r="D198" s="6"/>
      <c r="E198" s="6"/>
      <c r="F198" s="6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ht="15.0" customHeight="1">
      <c r="A199" s="6"/>
      <c r="B199" s="6"/>
      <c r="C199" s="7"/>
      <c r="D199" s="6"/>
      <c r="E199" s="6"/>
      <c r="F199" s="6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ht="15.0" customHeight="1">
      <c r="A200" s="6"/>
      <c r="B200" s="6"/>
      <c r="C200" s="7"/>
      <c r="D200" s="6"/>
      <c r="E200" s="6"/>
      <c r="F200" s="6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ht="15.0" customHeight="1">
      <c r="A201" s="6"/>
      <c r="B201" s="6"/>
      <c r="C201" s="7"/>
      <c r="D201" s="6"/>
      <c r="E201" s="6"/>
      <c r="F201" s="6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ht="15.0" customHeight="1">
      <c r="A202" s="6"/>
      <c r="B202" s="6"/>
      <c r="C202" s="7"/>
      <c r="D202" s="6"/>
      <c r="E202" s="6"/>
      <c r="F202" s="6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ht="15.0" customHeight="1">
      <c r="A203" s="6"/>
      <c r="B203" s="6"/>
      <c r="C203" s="7"/>
      <c r="D203" s="6"/>
      <c r="E203" s="6"/>
      <c r="F203" s="6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ht="15.0" customHeight="1">
      <c r="A204" s="6"/>
      <c r="B204" s="6"/>
      <c r="C204" s="7"/>
      <c r="D204" s="6"/>
      <c r="E204" s="6"/>
      <c r="F204" s="6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ht="15.0" customHeight="1">
      <c r="A205" s="6"/>
      <c r="B205" s="6"/>
      <c r="C205" s="7"/>
      <c r="D205" s="6"/>
      <c r="E205" s="6"/>
      <c r="F205" s="6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ht="15.0" customHeight="1">
      <c r="A206" s="6"/>
      <c r="B206" s="6"/>
      <c r="C206" s="7"/>
      <c r="D206" s="6"/>
      <c r="E206" s="6"/>
      <c r="F206" s="6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ht="15.0" customHeight="1">
      <c r="A207" s="6"/>
      <c r="B207" s="6"/>
      <c r="C207" s="7"/>
      <c r="D207" s="6"/>
      <c r="E207" s="6"/>
      <c r="F207" s="6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ht="15.0" customHeight="1">
      <c r="A208" s="6"/>
      <c r="B208" s="6"/>
      <c r="C208" s="7"/>
      <c r="D208" s="6"/>
      <c r="E208" s="6"/>
      <c r="F208" s="6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ht="15.0" customHeight="1">
      <c r="A209" s="6"/>
      <c r="B209" s="6"/>
      <c r="C209" s="7"/>
      <c r="D209" s="6"/>
      <c r="E209" s="6"/>
      <c r="F209" s="6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ht="15.0" customHeight="1">
      <c r="A210" s="6"/>
      <c r="B210" s="6"/>
      <c r="C210" s="7"/>
      <c r="D210" s="6"/>
      <c r="E210" s="6"/>
      <c r="F210" s="6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ht="15.0" customHeight="1">
      <c r="A211" s="6"/>
      <c r="B211" s="6"/>
      <c r="C211" s="7"/>
      <c r="D211" s="6"/>
      <c r="E211" s="6"/>
      <c r="F211" s="6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ht="15.0" customHeight="1">
      <c r="A212" s="6"/>
      <c r="B212" s="6"/>
      <c r="C212" s="7"/>
      <c r="D212" s="6"/>
      <c r="E212" s="6"/>
      <c r="F212" s="6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ht="15.0" customHeight="1">
      <c r="A213" s="6"/>
      <c r="B213" s="6"/>
      <c r="C213" s="7"/>
      <c r="D213" s="6"/>
      <c r="E213" s="6"/>
      <c r="F213" s="6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ht="15.0" customHeight="1">
      <c r="A214" s="6"/>
      <c r="B214" s="6"/>
      <c r="C214" s="7"/>
      <c r="D214" s="6"/>
      <c r="E214" s="6"/>
      <c r="F214" s="6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ht="15.0" customHeight="1">
      <c r="A215" s="6"/>
      <c r="B215" s="6"/>
      <c r="C215" s="7"/>
      <c r="D215" s="6"/>
      <c r="E215" s="6"/>
      <c r="F215" s="6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ht="15.0" customHeight="1">
      <c r="A216" s="6"/>
      <c r="B216" s="6"/>
      <c r="C216" s="7"/>
      <c r="D216" s="6"/>
      <c r="E216" s="6"/>
      <c r="F216" s="6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ht="15.0" customHeight="1">
      <c r="A217" s="6"/>
      <c r="B217" s="6"/>
      <c r="C217" s="7"/>
      <c r="D217" s="6"/>
      <c r="E217" s="6"/>
      <c r="F217" s="6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ht="15.0" customHeight="1">
      <c r="A218" s="6"/>
      <c r="B218" s="6"/>
      <c r="C218" s="7"/>
      <c r="D218" s="6"/>
      <c r="E218" s="6"/>
      <c r="F218" s="6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ht="15.0" customHeight="1">
      <c r="A219" s="6"/>
      <c r="B219" s="6"/>
      <c r="C219" s="7"/>
      <c r="D219" s="6"/>
      <c r="E219" s="6"/>
      <c r="F219" s="6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ht="15.0" customHeight="1">
      <c r="A220" s="6"/>
      <c r="B220" s="6"/>
      <c r="C220" s="7"/>
      <c r="D220" s="6"/>
      <c r="E220" s="6"/>
      <c r="F220" s="6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ht="15.0" customHeight="1">
      <c r="A221" s="6"/>
      <c r="B221" s="6"/>
      <c r="C221" s="7"/>
      <c r="D221" s="6"/>
      <c r="E221" s="6"/>
      <c r="F221" s="6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ht="15.0" customHeight="1">
      <c r="A222" s="6"/>
      <c r="B222" s="6"/>
      <c r="C222" s="7"/>
      <c r="D222" s="6"/>
      <c r="E222" s="6"/>
      <c r="F222" s="6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ht="15.0" customHeight="1">
      <c r="A223" s="6"/>
      <c r="B223" s="6"/>
      <c r="C223" s="7"/>
      <c r="D223" s="6"/>
      <c r="E223" s="6"/>
      <c r="F223" s="6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ht="15.0" customHeight="1">
      <c r="A224" s="6"/>
      <c r="B224" s="6"/>
      <c r="C224" s="7"/>
      <c r="D224" s="6"/>
      <c r="E224" s="6"/>
      <c r="F224" s="6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ht="15.0" customHeight="1">
      <c r="A225" s="6"/>
      <c r="B225" s="6"/>
      <c r="C225" s="7"/>
      <c r="D225" s="6"/>
      <c r="E225" s="6"/>
      <c r="F225" s="6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ht="15.0" customHeight="1">
      <c r="A226" s="6"/>
      <c r="B226" s="6"/>
      <c r="C226" s="7"/>
      <c r="D226" s="6"/>
      <c r="E226" s="6"/>
      <c r="F226" s="6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ht="15.0" customHeight="1">
      <c r="A227" s="6"/>
      <c r="B227" s="6"/>
      <c r="C227" s="7"/>
      <c r="D227" s="6"/>
      <c r="E227" s="6"/>
      <c r="F227" s="6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ht="15.0" customHeight="1">
      <c r="A228" s="6"/>
      <c r="B228" s="6"/>
      <c r="C228" s="7"/>
      <c r="D228" s="6"/>
      <c r="E228" s="6"/>
      <c r="F228" s="6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ht="15.0" customHeight="1">
      <c r="A229" s="6"/>
      <c r="B229" s="6"/>
      <c r="C229" s="7"/>
      <c r="D229" s="6"/>
      <c r="E229" s="6"/>
      <c r="F229" s="6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ht="15.0" customHeight="1">
      <c r="A230" s="6"/>
      <c r="B230" s="6"/>
      <c r="C230" s="7"/>
      <c r="D230" s="6"/>
      <c r="E230" s="6"/>
      <c r="F230" s="6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ht="15.0" customHeight="1">
      <c r="A231" s="6"/>
      <c r="B231" s="6"/>
      <c r="C231" s="7"/>
      <c r="D231" s="6"/>
      <c r="E231" s="6"/>
      <c r="F231" s="6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ht="15.0" customHeight="1">
      <c r="A232" s="6"/>
      <c r="B232" s="6"/>
      <c r="C232" s="7"/>
      <c r="D232" s="6"/>
      <c r="E232" s="6"/>
      <c r="F232" s="6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ht="15.0" customHeight="1">
      <c r="A233" s="6"/>
      <c r="B233" s="6"/>
      <c r="C233" s="7"/>
      <c r="D233" s="6"/>
      <c r="E233" s="6"/>
      <c r="F233" s="6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ht="15.0" customHeight="1">
      <c r="A234" s="6"/>
      <c r="B234" s="6"/>
      <c r="C234" s="7"/>
      <c r="D234" s="6"/>
      <c r="E234" s="6"/>
      <c r="F234" s="6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ht="15.0" customHeight="1">
      <c r="A235" s="6"/>
      <c r="B235" s="6"/>
      <c r="C235" s="7"/>
      <c r="D235" s="6"/>
      <c r="E235" s="6"/>
      <c r="F235" s="6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ht="15.0" customHeight="1">
      <c r="A236" s="6"/>
      <c r="B236" s="6"/>
      <c r="C236" s="7"/>
      <c r="D236" s="6"/>
      <c r="E236" s="6"/>
      <c r="F236" s="6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ht="15.0" customHeight="1">
      <c r="A237" s="6"/>
      <c r="B237" s="6"/>
      <c r="C237" s="7"/>
      <c r="D237" s="6"/>
      <c r="E237" s="6"/>
      <c r="F237" s="6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ht="15.0" customHeight="1">
      <c r="A238" s="6"/>
      <c r="B238" s="6"/>
      <c r="C238" s="7"/>
      <c r="D238" s="6"/>
      <c r="E238" s="6"/>
      <c r="F238" s="6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ht="15.0" customHeight="1">
      <c r="A239" s="6"/>
      <c r="B239" s="6"/>
      <c r="C239" s="7"/>
      <c r="D239" s="6"/>
      <c r="E239" s="6"/>
      <c r="F239" s="6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ht="15.0" customHeight="1">
      <c r="A240" s="6"/>
      <c r="B240" s="6"/>
      <c r="C240" s="7"/>
      <c r="D240" s="6"/>
      <c r="E240" s="6"/>
      <c r="F240" s="6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ht="15.0" customHeight="1">
      <c r="A241" s="6"/>
      <c r="B241" s="6"/>
      <c r="C241" s="7"/>
      <c r="D241" s="6"/>
      <c r="E241" s="6"/>
      <c r="F241" s="6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ht="15.0" customHeight="1">
      <c r="A242" s="6"/>
      <c r="B242" s="6"/>
      <c r="C242" s="7"/>
      <c r="D242" s="6"/>
      <c r="E242" s="6"/>
      <c r="F242" s="6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ht="15.0" customHeight="1">
      <c r="A243" s="6"/>
      <c r="B243" s="6"/>
      <c r="C243" s="7"/>
      <c r="D243" s="6"/>
      <c r="E243" s="6"/>
      <c r="F243" s="6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ht="15.0" customHeight="1">
      <c r="A244" s="6"/>
      <c r="B244" s="6"/>
      <c r="C244" s="7"/>
      <c r="D244" s="6"/>
      <c r="E244" s="6"/>
      <c r="F244" s="6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ht="15.0" customHeight="1">
      <c r="A245" s="6"/>
      <c r="B245" s="6"/>
      <c r="C245" s="7"/>
      <c r="D245" s="6"/>
      <c r="E245" s="6"/>
      <c r="F245" s="6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ht="15.0" customHeight="1">
      <c r="A246" s="6"/>
      <c r="B246" s="6"/>
      <c r="C246" s="7"/>
      <c r="D246" s="6"/>
      <c r="E246" s="6"/>
      <c r="F246" s="6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ht="15.0" customHeight="1">
      <c r="A247" s="6"/>
      <c r="B247" s="6"/>
      <c r="C247" s="7"/>
      <c r="D247" s="6"/>
      <c r="E247" s="6"/>
      <c r="F247" s="6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ht="15.0" customHeight="1">
      <c r="A248" s="6"/>
      <c r="B248" s="6"/>
      <c r="C248" s="7"/>
      <c r="D248" s="6"/>
      <c r="E248" s="6"/>
      <c r="F248" s="6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ht="15.0" customHeight="1">
      <c r="A249" s="6"/>
      <c r="B249" s="6"/>
      <c r="C249" s="7"/>
      <c r="D249" s="6"/>
      <c r="E249" s="6"/>
      <c r="F249" s="6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ht="15.0" customHeight="1">
      <c r="A250" s="6"/>
      <c r="B250" s="6"/>
      <c r="C250" s="7"/>
      <c r="D250" s="6"/>
      <c r="E250" s="6"/>
      <c r="F250" s="6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ht="15.0" customHeight="1">
      <c r="A251" s="6"/>
      <c r="B251" s="6"/>
      <c r="C251" s="7"/>
      <c r="D251" s="6"/>
      <c r="E251" s="6"/>
      <c r="F251" s="6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ht="15.0" customHeight="1">
      <c r="A252" s="6"/>
      <c r="B252" s="6"/>
      <c r="C252" s="7"/>
      <c r="D252" s="6"/>
      <c r="E252" s="6"/>
      <c r="F252" s="6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ht="15.0" customHeight="1">
      <c r="A253" s="6"/>
      <c r="B253" s="6"/>
      <c r="C253" s="7"/>
      <c r="D253" s="6"/>
      <c r="E253" s="6"/>
      <c r="F253" s="6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ht="15.0" customHeight="1">
      <c r="A254" s="6"/>
      <c r="B254" s="6"/>
      <c r="C254" s="7"/>
      <c r="D254" s="6"/>
      <c r="E254" s="6"/>
      <c r="F254" s="6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ht="15.0" customHeight="1">
      <c r="A255" s="6"/>
      <c r="B255" s="6"/>
      <c r="C255" s="7"/>
      <c r="D255" s="6"/>
      <c r="E255" s="6"/>
      <c r="F255" s="6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ht="15.0" customHeight="1">
      <c r="A256" s="6"/>
      <c r="B256" s="6"/>
      <c r="C256" s="7"/>
      <c r="D256" s="6"/>
      <c r="E256" s="6"/>
      <c r="F256" s="6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ht="15.0" customHeight="1">
      <c r="A257" s="6"/>
      <c r="B257" s="6"/>
      <c r="C257" s="7"/>
      <c r="D257" s="6"/>
      <c r="E257" s="6"/>
      <c r="F257" s="6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ht="15.0" customHeight="1">
      <c r="A258" s="6"/>
      <c r="B258" s="6"/>
      <c r="C258" s="7"/>
      <c r="D258" s="6"/>
      <c r="E258" s="6"/>
      <c r="F258" s="6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ht="15.0" customHeight="1">
      <c r="A259" s="6"/>
      <c r="B259" s="6"/>
      <c r="C259" s="7"/>
      <c r="D259" s="6"/>
      <c r="E259" s="6"/>
      <c r="F259" s="6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ht="15.0" customHeight="1">
      <c r="A260" s="6"/>
      <c r="B260" s="6"/>
      <c r="C260" s="7"/>
      <c r="D260" s="6"/>
      <c r="E260" s="6"/>
      <c r="F260" s="6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ht="15.0" customHeight="1">
      <c r="A261" s="6"/>
      <c r="B261" s="6"/>
      <c r="C261" s="7"/>
      <c r="D261" s="6"/>
      <c r="E261" s="6"/>
      <c r="F261" s="6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ht="15.0" customHeight="1">
      <c r="A262" s="6"/>
      <c r="B262" s="6"/>
      <c r="C262" s="7"/>
      <c r="D262" s="6"/>
      <c r="E262" s="6"/>
      <c r="F262" s="6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ht="15.0" customHeight="1">
      <c r="A263" s="6"/>
      <c r="B263" s="6"/>
      <c r="C263" s="7"/>
      <c r="D263" s="6"/>
      <c r="E263" s="6"/>
      <c r="F263" s="6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ht="15.0" customHeight="1">
      <c r="A264" s="6"/>
      <c r="B264" s="6"/>
      <c r="C264" s="7"/>
      <c r="D264" s="6"/>
      <c r="E264" s="6"/>
      <c r="F264" s="6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ht="15.0" customHeight="1">
      <c r="A265" s="6"/>
      <c r="B265" s="6"/>
      <c r="C265" s="7"/>
      <c r="D265" s="6"/>
      <c r="E265" s="6"/>
      <c r="F265" s="6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ht="15.0" customHeight="1">
      <c r="A266" s="6"/>
      <c r="B266" s="6"/>
      <c r="C266" s="7"/>
      <c r="D266" s="6"/>
      <c r="E266" s="6"/>
      <c r="F266" s="6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ht="15.0" customHeight="1">
      <c r="A267" s="6"/>
      <c r="B267" s="6"/>
      <c r="C267" s="7"/>
      <c r="D267" s="6"/>
      <c r="E267" s="6"/>
      <c r="F267" s="6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ht="15.0" customHeight="1">
      <c r="A268" s="6"/>
      <c r="B268" s="6"/>
      <c r="C268" s="7"/>
      <c r="D268" s="6"/>
      <c r="E268" s="6"/>
      <c r="F268" s="6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ht="15.0" customHeight="1">
      <c r="A269" s="6"/>
      <c r="B269" s="6"/>
      <c r="C269" s="7"/>
      <c r="D269" s="6"/>
      <c r="E269" s="6"/>
      <c r="F269" s="6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ht="15.0" customHeight="1">
      <c r="A270" s="6"/>
      <c r="B270" s="6"/>
      <c r="C270" s="7"/>
      <c r="D270" s="6"/>
      <c r="E270" s="6"/>
      <c r="F270" s="6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ht="15.0" customHeight="1">
      <c r="A271" s="6"/>
      <c r="B271" s="6"/>
      <c r="C271" s="7"/>
      <c r="D271" s="6"/>
      <c r="E271" s="6"/>
      <c r="F271" s="6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ht="15.0" customHeight="1">
      <c r="A272" s="6"/>
      <c r="B272" s="6"/>
      <c r="C272" s="7"/>
      <c r="D272" s="6"/>
      <c r="E272" s="6"/>
      <c r="F272" s="6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ht="15.0" customHeight="1">
      <c r="A273" s="6"/>
      <c r="B273" s="6"/>
      <c r="C273" s="7"/>
      <c r="D273" s="6"/>
      <c r="E273" s="6"/>
      <c r="F273" s="6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ht="15.0" customHeight="1">
      <c r="A274" s="6"/>
      <c r="B274" s="6"/>
      <c r="C274" s="7"/>
      <c r="D274" s="6"/>
      <c r="E274" s="6"/>
      <c r="F274" s="6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ht="15.0" customHeight="1">
      <c r="A275" s="6"/>
      <c r="B275" s="6"/>
      <c r="C275" s="7"/>
      <c r="D275" s="6"/>
      <c r="E275" s="6"/>
      <c r="F275" s="6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ht="15.0" customHeight="1">
      <c r="A276" s="6"/>
      <c r="B276" s="6"/>
      <c r="C276" s="7"/>
      <c r="D276" s="6"/>
      <c r="E276" s="6"/>
      <c r="F276" s="6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ht="15.0" customHeight="1">
      <c r="A277" s="6"/>
      <c r="B277" s="6"/>
      <c r="C277" s="7"/>
      <c r="D277" s="6"/>
      <c r="E277" s="6"/>
      <c r="F277" s="6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ht="15.0" customHeight="1">
      <c r="A278" s="6"/>
      <c r="B278" s="6"/>
      <c r="C278" s="7"/>
      <c r="D278" s="6"/>
      <c r="E278" s="6"/>
      <c r="F278" s="6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ht="15.0" customHeight="1">
      <c r="A279" s="6"/>
      <c r="B279" s="6"/>
      <c r="C279" s="7"/>
      <c r="D279" s="6"/>
      <c r="E279" s="6"/>
      <c r="F279" s="6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ht="15.0" customHeight="1">
      <c r="A280" s="6"/>
      <c r="B280" s="6"/>
      <c r="C280" s="7"/>
      <c r="D280" s="6"/>
      <c r="E280" s="6"/>
      <c r="F280" s="6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ht="15.0" customHeight="1">
      <c r="A281" s="6"/>
      <c r="B281" s="6"/>
      <c r="C281" s="7"/>
      <c r="D281" s="6"/>
      <c r="E281" s="6"/>
      <c r="F281" s="6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ht="15.0" customHeight="1">
      <c r="A282" s="6"/>
      <c r="B282" s="6"/>
      <c r="C282" s="7"/>
      <c r="D282" s="6"/>
      <c r="E282" s="6"/>
      <c r="F282" s="6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ht="15.0" customHeight="1">
      <c r="A283" s="6"/>
      <c r="B283" s="6"/>
      <c r="C283" s="7"/>
      <c r="D283" s="6"/>
      <c r="E283" s="6"/>
      <c r="F283" s="6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ht="15.0" customHeight="1">
      <c r="A284" s="6"/>
      <c r="B284" s="6"/>
      <c r="C284" s="7"/>
      <c r="D284" s="6"/>
      <c r="E284" s="6"/>
      <c r="F284" s="6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ht="15.0" customHeight="1">
      <c r="A285" s="6"/>
      <c r="B285" s="6"/>
      <c r="C285" s="7"/>
      <c r="D285" s="6"/>
      <c r="E285" s="6"/>
      <c r="F285" s="6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ht="15.0" customHeight="1">
      <c r="A286" s="6"/>
      <c r="B286" s="6"/>
      <c r="C286" s="7"/>
      <c r="D286" s="6"/>
      <c r="E286" s="6"/>
      <c r="F286" s="6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ht="15.0" customHeight="1">
      <c r="A287" s="6"/>
      <c r="B287" s="6"/>
      <c r="C287" s="7"/>
      <c r="D287" s="6"/>
      <c r="E287" s="6"/>
      <c r="F287" s="6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ht="15.0" customHeight="1">
      <c r="A288" s="6"/>
      <c r="B288" s="6"/>
      <c r="C288" s="7"/>
      <c r="D288" s="6"/>
      <c r="E288" s="6"/>
      <c r="F288" s="6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ht="15.0" customHeight="1">
      <c r="A289" s="6"/>
      <c r="B289" s="6"/>
      <c r="C289" s="7"/>
      <c r="D289" s="6"/>
      <c r="E289" s="6"/>
      <c r="F289" s="6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ht="15.0" customHeight="1">
      <c r="A290" s="6"/>
      <c r="B290" s="6"/>
      <c r="C290" s="7"/>
      <c r="D290" s="6"/>
      <c r="E290" s="6"/>
      <c r="F290" s="6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ht="15.0" customHeight="1">
      <c r="A291" s="6"/>
      <c r="B291" s="6"/>
      <c r="C291" s="7"/>
      <c r="D291" s="6"/>
      <c r="E291" s="6"/>
      <c r="F291" s="6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ht="15.0" customHeight="1">
      <c r="A292" s="6"/>
      <c r="B292" s="6"/>
      <c r="C292" s="7"/>
      <c r="D292" s="6"/>
      <c r="E292" s="6"/>
      <c r="F292" s="6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ht="15.0" customHeight="1">
      <c r="A293" s="6"/>
      <c r="B293" s="6"/>
      <c r="C293" s="7"/>
      <c r="D293" s="6"/>
      <c r="E293" s="6"/>
      <c r="F293" s="6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ht="15.0" customHeight="1">
      <c r="A294" s="6"/>
      <c r="B294" s="6"/>
      <c r="C294" s="7"/>
      <c r="D294" s="6"/>
      <c r="E294" s="6"/>
      <c r="F294" s="6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ht="15.0" customHeight="1">
      <c r="A295" s="6"/>
      <c r="B295" s="6"/>
      <c r="C295" s="7"/>
      <c r="D295" s="6"/>
      <c r="E295" s="6"/>
      <c r="F295" s="6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ht="15.0" customHeight="1">
      <c r="A296" s="6"/>
      <c r="B296" s="6"/>
      <c r="C296" s="7"/>
      <c r="D296" s="6"/>
      <c r="E296" s="6"/>
      <c r="F296" s="6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ht="15.0" customHeight="1">
      <c r="A297" s="6"/>
      <c r="B297" s="6"/>
      <c r="C297" s="7"/>
      <c r="D297" s="6"/>
      <c r="E297" s="6"/>
      <c r="F297" s="6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ht="15.0" customHeight="1">
      <c r="A298" s="6"/>
      <c r="B298" s="6"/>
      <c r="C298" s="7"/>
      <c r="D298" s="6"/>
      <c r="E298" s="6"/>
      <c r="F298" s="6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ht="15.0" customHeight="1">
      <c r="A299" s="6"/>
      <c r="B299" s="6"/>
      <c r="C299" s="7"/>
      <c r="D299" s="6"/>
      <c r="E299" s="6"/>
      <c r="F299" s="6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ht="15.0" customHeight="1">
      <c r="A300" s="6"/>
      <c r="B300" s="6"/>
      <c r="C300" s="7"/>
      <c r="D300" s="6"/>
      <c r="E300" s="6"/>
      <c r="F300" s="6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ht="15.0" customHeight="1">
      <c r="A301" s="6"/>
      <c r="B301" s="6"/>
      <c r="C301" s="7"/>
      <c r="D301" s="6"/>
      <c r="E301" s="6"/>
      <c r="F301" s="6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ht="15.0" customHeight="1">
      <c r="A302" s="6"/>
      <c r="B302" s="6"/>
      <c r="C302" s="7"/>
      <c r="D302" s="6"/>
      <c r="E302" s="6"/>
      <c r="F302" s="6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ht="15.0" customHeight="1">
      <c r="A303" s="6"/>
      <c r="B303" s="6"/>
      <c r="C303" s="7"/>
      <c r="D303" s="6"/>
      <c r="E303" s="6"/>
      <c r="F303" s="6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ht="15.0" customHeight="1">
      <c r="A304" s="6"/>
      <c r="B304" s="6"/>
      <c r="C304" s="7"/>
      <c r="D304" s="6"/>
      <c r="E304" s="6"/>
      <c r="F304" s="6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ht="15.0" customHeight="1">
      <c r="A305" s="6"/>
      <c r="B305" s="6"/>
      <c r="C305" s="7"/>
      <c r="D305" s="6"/>
      <c r="E305" s="6"/>
      <c r="F305" s="6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ht="15.0" customHeight="1">
      <c r="A306" s="6"/>
      <c r="B306" s="6"/>
      <c r="C306" s="7"/>
      <c r="D306" s="6"/>
      <c r="E306" s="6"/>
      <c r="F306" s="6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ht="15.0" customHeight="1">
      <c r="A307" s="6"/>
      <c r="B307" s="6"/>
      <c r="C307" s="7"/>
      <c r="D307" s="6"/>
      <c r="E307" s="6"/>
      <c r="F307" s="6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ht="15.0" customHeight="1">
      <c r="A308" s="6"/>
      <c r="B308" s="6"/>
      <c r="C308" s="7"/>
      <c r="D308" s="6"/>
      <c r="E308" s="6"/>
      <c r="F308" s="6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ht="15.0" customHeight="1">
      <c r="A309" s="6"/>
      <c r="B309" s="6"/>
      <c r="C309" s="7"/>
      <c r="D309" s="6"/>
      <c r="E309" s="6"/>
      <c r="F309" s="6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ht="15.0" customHeight="1">
      <c r="A310" s="6"/>
      <c r="B310" s="6"/>
      <c r="C310" s="7"/>
      <c r="D310" s="6"/>
      <c r="E310" s="6"/>
      <c r="F310" s="6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ht="15.0" customHeight="1">
      <c r="A311" s="6"/>
      <c r="B311" s="6"/>
      <c r="C311" s="7"/>
      <c r="D311" s="6"/>
      <c r="E311" s="6"/>
      <c r="F311" s="6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ht="15.0" customHeight="1">
      <c r="A312" s="6"/>
      <c r="B312" s="6"/>
      <c r="C312" s="7"/>
      <c r="D312" s="6"/>
      <c r="E312" s="6"/>
      <c r="F312" s="6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ht="15.0" customHeight="1">
      <c r="A313" s="6"/>
      <c r="B313" s="6"/>
      <c r="C313" s="7"/>
      <c r="D313" s="6"/>
      <c r="E313" s="6"/>
      <c r="F313" s="6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ht="15.0" customHeight="1">
      <c r="A314" s="6"/>
      <c r="B314" s="6"/>
      <c r="C314" s="7"/>
      <c r="D314" s="6"/>
      <c r="E314" s="6"/>
      <c r="F314" s="6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ht="15.0" customHeight="1">
      <c r="A315" s="6"/>
      <c r="B315" s="6"/>
      <c r="C315" s="7"/>
      <c r="D315" s="6"/>
      <c r="E315" s="6"/>
      <c r="F315" s="6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ht="15.0" customHeight="1">
      <c r="A316" s="6"/>
      <c r="B316" s="6"/>
      <c r="C316" s="7"/>
      <c r="D316" s="6"/>
      <c r="E316" s="6"/>
      <c r="F316" s="6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ht="15.0" customHeight="1">
      <c r="A317" s="6"/>
      <c r="B317" s="6"/>
      <c r="C317" s="7"/>
      <c r="D317" s="6"/>
      <c r="E317" s="6"/>
      <c r="F317" s="6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ht="15.0" customHeight="1">
      <c r="A318" s="6"/>
      <c r="B318" s="6"/>
      <c r="C318" s="7"/>
      <c r="D318" s="6"/>
      <c r="E318" s="6"/>
      <c r="F318" s="6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ht="15.0" customHeight="1">
      <c r="A319" s="6"/>
      <c r="B319" s="6"/>
      <c r="C319" s="7"/>
      <c r="D319" s="6"/>
      <c r="E319" s="6"/>
      <c r="F319" s="6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ht="15.0" customHeight="1">
      <c r="A320" s="6"/>
      <c r="B320" s="6"/>
      <c r="C320" s="7"/>
      <c r="D320" s="6"/>
      <c r="E320" s="6"/>
      <c r="F320" s="6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ht="15.0" customHeight="1">
      <c r="A321" s="6"/>
      <c r="B321" s="6"/>
      <c r="C321" s="7"/>
      <c r="D321" s="6"/>
      <c r="E321" s="6"/>
      <c r="F321" s="6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ht="15.0" customHeight="1">
      <c r="A322" s="6"/>
      <c r="B322" s="6"/>
      <c r="C322" s="7"/>
      <c r="D322" s="6"/>
      <c r="E322" s="6"/>
      <c r="F322" s="6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ht="15.0" customHeight="1">
      <c r="A323" s="6"/>
      <c r="B323" s="6"/>
      <c r="C323" s="7"/>
      <c r="D323" s="6"/>
      <c r="E323" s="6"/>
      <c r="F323" s="6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ht="15.0" customHeight="1">
      <c r="A324" s="6"/>
      <c r="B324" s="6"/>
      <c r="C324" s="7"/>
      <c r="D324" s="6"/>
      <c r="E324" s="6"/>
      <c r="F324" s="6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ht="15.0" customHeight="1">
      <c r="A325" s="6"/>
      <c r="B325" s="6"/>
      <c r="C325" s="7"/>
      <c r="D325" s="6"/>
      <c r="E325" s="6"/>
      <c r="F325" s="6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ht="15.0" customHeight="1">
      <c r="A326" s="6"/>
      <c r="B326" s="6"/>
      <c r="C326" s="7"/>
      <c r="D326" s="6"/>
      <c r="E326" s="6"/>
      <c r="F326" s="6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ht="15.0" customHeight="1">
      <c r="A327" s="6"/>
      <c r="B327" s="6"/>
      <c r="C327" s="7"/>
      <c r="D327" s="6"/>
      <c r="E327" s="6"/>
      <c r="F327" s="6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ht="15.0" customHeight="1">
      <c r="A328" s="6"/>
      <c r="B328" s="6"/>
      <c r="C328" s="7"/>
      <c r="D328" s="6"/>
      <c r="E328" s="6"/>
      <c r="F328" s="6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ht="15.0" customHeight="1">
      <c r="A329" s="6"/>
      <c r="B329" s="6"/>
      <c r="C329" s="7"/>
      <c r="D329" s="6"/>
      <c r="E329" s="6"/>
      <c r="F329" s="6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ht="15.0" customHeight="1">
      <c r="A330" s="6"/>
      <c r="B330" s="6"/>
      <c r="C330" s="7"/>
      <c r="D330" s="6"/>
      <c r="E330" s="6"/>
      <c r="F330" s="6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ht="15.0" customHeight="1">
      <c r="A331" s="6"/>
      <c r="B331" s="6"/>
      <c r="C331" s="7"/>
      <c r="D331" s="6"/>
      <c r="E331" s="6"/>
      <c r="F331" s="6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ht="15.0" customHeight="1">
      <c r="A332" s="6"/>
      <c r="B332" s="6"/>
      <c r="C332" s="7"/>
      <c r="D332" s="6"/>
      <c r="E332" s="6"/>
      <c r="F332" s="6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ht="15.0" customHeight="1">
      <c r="A333" s="6"/>
      <c r="B333" s="6"/>
      <c r="C333" s="7"/>
      <c r="D333" s="6"/>
      <c r="E333" s="6"/>
      <c r="F333" s="6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ht="15.0" customHeight="1">
      <c r="A334" s="6"/>
      <c r="B334" s="6"/>
      <c r="C334" s="7"/>
      <c r="D334" s="6"/>
      <c r="E334" s="6"/>
      <c r="F334" s="6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ht="15.0" customHeight="1">
      <c r="A335" s="6"/>
      <c r="B335" s="6"/>
      <c r="C335" s="7"/>
      <c r="D335" s="6"/>
      <c r="E335" s="6"/>
      <c r="F335" s="6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ht="15.0" customHeight="1">
      <c r="A336" s="6"/>
      <c r="B336" s="6"/>
      <c r="C336" s="7"/>
      <c r="D336" s="6"/>
      <c r="E336" s="6"/>
      <c r="F336" s="6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ht="15.0" customHeight="1">
      <c r="A337" s="6"/>
      <c r="B337" s="6"/>
      <c r="C337" s="7"/>
      <c r="D337" s="6"/>
      <c r="E337" s="6"/>
      <c r="F337" s="6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ht="15.0" customHeight="1">
      <c r="A338" s="6"/>
      <c r="B338" s="6"/>
      <c r="C338" s="7"/>
      <c r="D338" s="6"/>
      <c r="E338" s="6"/>
      <c r="F338" s="6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ht="15.0" customHeight="1">
      <c r="A339" s="6"/>
      <c r="B339" s="6"/>
      <c r="C339" s="7"/>
      <c r="D339" s="6"/>
      <c r="E339" s="6"/>
      <c r="F339" s="6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ht="15.0" customHeight="1">
      <c r="A340" s="6"/>
      <c r="B340" s="6"/>
      <c r="C340" s="7"/>
      <c r="D340" s="6"/>
      <c r="E340" s="6"/>
      <c r="F340" s="6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ht="15.0" customHeight="1">
      <c r="A341" s="6"/>
      <c r="B341" s="6"/>
      <c r="C341" s="7"/>
      <c r="D341" s="6"/>
      <c r="E341" s="6"/>
      <c r="F341" s="6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ht="15.0" customHeight="1">
      <c r="A342" s="6"/>
      <c r="B342" s="6"/>
      <c r="C342" s="7"/>
      <c r="D342" s="6"/>
      <c r="E342" s="6"/>
      <c r="F342" s="6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ht="15.0" customHeight="1">
      <c r="A343" s="6"/>
      <c r="B343" s="6"/>
      <c r="C343" s="7"/>
      <c r="D343" s="6"/>
      <c r="E343" s="6"/>
      <c r="F343" s="6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ht="15.0" customHeight="1">
      <c r="A344" s="6"/>
      <c r="B344" s="6"/>
      <c r="C344" s="7"/>
      <c r="D344" s="6"/>
      <c r="E344" s="6"/>
      <c r="F344" s="6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ht="15.0" customHeight="1">
      <c r="A345" s="6"/>
      <c r="B345" s="6"/>
      <c r="C345" s="7"/>
      <c r="D345" s="6"/>
      <c r="E345" s="6"/>
      <c r="F345" s="6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ht="15.0" customHeight="1">
      <c r="A346" s="6"/>
      <c r="B346" s="6"/>
      <c r="C346" s="7"/>
      <c r="D346" s="6"/>
      <c r="E346" s="6"/>
      <c r="F346" s="6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ht="15.0" customHeight="1">
      <c r="A347" s="6"/>
      <c r="B347" s="6"/>
      <c r="C347" s="7"/>
      <c r="D347" s="6"/>
      <c r="E347" s="6"/>
      <c r="F347" s="6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ht="15.0" customHeight="1">
      <c r="A348" s="6"/>
      <c r="B348" s="6"/>
      <c r="C348" s="7"/>
      <c r="D348" s="6"/>
      <c r="E348" s="6"/>
      <c r="F348" s="6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ht="15.0" customHeight="1">
      <c r="A349" s="6"/>
      <c r="B349" s="6"/>
      <c r="C349" s="7"/>
      <c r="D349" s="6"/>
      <c r="E349" s="6"/>
      <c r="F349" s="6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ht="15.0" customHeight="1">
      <c r="A350" s="6"/>
      <c r="B350" s="6"/>
      <c r="C350" s="7"/>
      <c r="D350" s="6"/>
      <c r="E350" s="6"/>
      <c r="F350" s="6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ht="15.0" customHeight="1">
      <c r="A351" s="6"/>
      <c r="B351" s="6"/>
      <c r="C351" s="7"/>
      <c r="D351" s="6"/>
      <c r="E351" s="6"/>
      <c r="F351" s="6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ht="15.0" customHeight="1">
      <c r="A352" s="6"/>
      <c r="B352" s="6"/>
      <c r="C352" s="7"/>
      <c r="D352" s="6"/>
      <c r="E352" s="6"/>
      <c r="F352" s="6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ht="15.0" customHeight="1">
      <c r="A353" s="6"/>
      <c r="B353" s="6"/>
      <c r="C353" s="7"/>
      <c r="D353" s="6"/>
      <c r="E353" s="6"/>
      <c r="F353" s="6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ht="15.0" customHeight="1">
      <c r="A354" s="6"/>
      <c r="B354" s="6"/>
      <c r="C354" s="7"/>
      <c r="D354" s="6"/>
      <c r="E354" s="6"/>
      <c r="F354" s="6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ht="15.0" customHeight="1">
      <c r="A355" s="6"/>
      <c r="B355" s="6"/>
      <c r="C355" s="7"/>
      <c r="D355" s="6"/>
      <c r="E355" s="6"/>
      <c r="F355" s="6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ht="15.0" customHeight="1">
      <c r="A356" s="6"/>
      <c r="B356" s="6"/>
      <c r="C356" s="7"/>
      <c r="D356" s="6"/>
      <c r="E356" s="6"/>
      <c r="F356" s="6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ht="15.0" customHeight="1">
      <c r="A357" s="6"/>
      <c r="B357" s="6"/>
      <c r="C357" s="7"/>
      <c r="D357" s="6"/>
      <c r="E357" s="6"/>
      <c r="F357" s="6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ht="15.0" customHeight="1">
      <c r="A358" s="6"/>
      <c r="B358" s="6"/>
      <c r="C358" s="7"/>
      <c r="D358" s="6"/>
      <c r="E358" s="6"/>
      <c r="F358" s="6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ht="15.0" customHeight="1">
      <c r="A359" s="6"/>
      <c r="B359" s="6"/>
      <c r="C359" s="7"/>
      <c r="D359" s="6"/>
      <c r="E359" s="6"/>
      <c r="F359" s="6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ht="15.0" customHeight="1">
      <c r="A360" s="6"/>
      <c r="B360" s="6"/>
      <c r="C360" s="7"/>
      <c r="D360" s="6"/>
      <c r="E360" s="6"/>
      <c r="F360" s="6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ht="15.0" customHeight="1">
      <c r="A361" s="6"/>
      <c r="B361" s="6"/>
      <c r="C361" s="7"/>
      <c r="D361" s="6"/>
      <c r="E361" s="6"/>
      <c r="F361" s="6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ht="15.0" customHeight="1">
      <c r="A362" s="6"/>
      <c r="B362" s="6"/>
      <c r="C362" s="7"/>
      <c r="D362" s="6"/>
      <c r="E362" s="6"/>
      <c r="F362" s="6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ht="15.0" customHeight="1">
      <c r="A363" s="6"/>
      <c r="B363" s="6"/>
      <c r="C363" s="7"/>
      <c r="D363" s="6"/>
      <c r="E363" s="6"/>
      <c r="F363" s="6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ht="15.0" customHeight="1">
      <c r="A364" s="6"/>
      <c r="B364" s="6"/>
      <c r="C364" s="7"/>
      <c r="D364" s="6"/>
      <c r="E364" s="6"/>
      <c r="F364" s="6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ht="15.0" customHeight="1">
      <c r="A365" s="6"/>
      <c r="B365" s="6"/>
      <c r="C365" s="7"/>
      <c r="D365" s="6"/>
      <c r="E365" s="6"/>
      <c r="F365" s="6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ht="15.0" customHeight="1">
      <c r="A366" s="6"/>
      <c r="B366" s="6"/>
      <c r="C366" s="7"/>
      <c r="D366" s="6"/>
      <c r="E366" s="6"/>
      <c r="F366" s="6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ht="15.0" customHeight="1">
      <c r="A367" s="6"/>
      <c r="B367" s="6"/>
      <c r="C367" s="7"/>
      <c r="D367" s="6"/>
      <c r="E367" s="6"/>
      <c r="F367" s="6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ht="15.0" customHeight="1">
      <c r="A368" s="6"/>
      <c r="B368" s="6"/>
      <c r="C368" s="7"/>
      <c r="D368" s="6"/>
      <c r="E368" s="6"/>
      <c r="F368" s="6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ht="15.0" customHeight="1">
      <c r="A369" s="6"/>
      <c r="B369" s="6"/>
      <c r="C369" s="7"/>
      <c r="D369" s="6"/>
      <c r="E369" s="6"/>
      <c r="F369" s="6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ht="15.0" customHeight="1">
      <c r="A370" s="6"/>
      <c r="B370" s="6"/>
      <c r="C370" s="7"/>
      <c r="D370" s="6"/>
      <c r="E370" s="6"/>
      <c r="F370" s="6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ht="15.0" customHeight="1">
      <c r="A371" s="6"/>
      <c r="B371" s="6"/>
      <c r="C371" s="7"/>
      <c r="D371" s="6"/>
      <c r="E371" s="6"/>
      <c r="F371" s="6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ht="15.0" customHeight="1">
      <c r="A372" s="6"/>
      <c r="B372" s="6"/>
      <c r="C372" s="7"/>
      <c r="D372" s="6"/>
      <c r="E372" s="6"/>
      <c r="F372" s="6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ht="15.0" customHeight="1">
      <c r="A373" s="6"/>
      <c r="B373" s="6"/>
      <c r="C373" s="7"/>
      <c r="D373" s="6"/>
      <c r="E373" s="6"/>
      <c r="F373" s="6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ht="15.0" customHeight="1">
      <c r="A374" s="6"/>
      <c r="B374" s="6"/>
      <c r="C374" s="7"/>
      <c r="D374" s="6"/>
      <c r="E374" s="6"/>
      <c r="F374" s="6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ht="15.0" customHeight="1">
      <c r="A375" s="6"/>
      <c r="B375" s="6"/>
      <c r="C375" s="7"/>
      <c r="D375" s="6"/>
      <c r="E375" s="6"/>
      <c r="F375" s="6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ht="15.0" customHeight="1">
      <c r="A376" s="6"/>
      <c r="B376" s="6"/>
      <c r="C376" s="7"/>
      <c r="D376" s="6"/>
      <c r="E376" s="6"/>
      <c r="F376" s="6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ht="15.0" customHeight="1">
      <c r="A377" s="6"/>
      <c r="B377" s="6"/>
      <c r="C377" s="7"/>
      <c r="D377" s="6"/>
      <c r="E377" s="6"/>
      <c r="F377" s="6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ht="15.0" customHeight="1">
      <c r="A378" s="6"/>
      <c r="B378" s="6"/>
      <c r="C378" s="7"/>
      <c r="D378" s="6"/>
      <c r="E378" s="6"/>
      <c r="F378" s="6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ht="15.0" customHeight="1">
      <c r="A379" s="6"/>
      <c r="B379" s="6"/>
      <c r="C379" s="7"/>
      <c r="D379" s="6"/>
      <c r="E379" s="6"/>
      <c r="F379" s="6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ht="15.0" customHeight="1">
      <c r="A380" s="6"/>
      <c r="B380" s="6"/>
      <c r="C380" s="7"/>
      <c r="D380" s="6"/>
      <c r="E380" s="6"/>
      <c r="F380" s="6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ht="15.0" customHeight="1">
      <c r="A381" s="6"/>
      <c r="B381" s="6"/>
      <c r="C381" s="7"/>
      <c r="D381" s="6"/>
      <c r="E381" s="6"/>
      <c r="F381" s="6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ht="15.0" customHeight="1">
      <c r="A382" s="6"/>
      <c r="B382" s="6"/>
      <c r="C382" s="7"/>
      <c r="D382" s="6"/>
      <c r="E382" s="6"/>
      <c r="F382" s="6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ht="15.0" customHeight="1">
      <c r="A383" s="6"/>
      <c r="B383" s="6"/>
      <c r="C383" s="7"/>
      <c r="D383" s="6"/>
      <c r="E383" s="6"/>
      <c r="F383" s="6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ht="15.0" customHeight="1">
      <c r="A384" s="6"/>
      <c r="B384" s="6"/>
      <c r="C384" s="7"/>
      <c r="D384" s="6"/>
      <c r="E384" s="6"/>
      <c r="F384" s="6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ht="15.0" customHeight="1">
      <c r="A385" s="6"/>
      <c r="B385" s="6"/>
      <c r="C385" s="7"/>
      <c r="D385" s="6"/>
      <c r="E385" s="6"/>
      <c r="F385" s="6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ht="15.0" customHeight="1">
      <c r="A386" s="6"/>
      <c r="B386" s="6"/>
      <c r="C386" s="7"/>
      <c r="D386" s="6"/>
      <c r="E386" s="6"/>
      <c r="F386" s="6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ht="15.0" customHeight="1">
      <c r="A387" s="6"/>
      <c r="B387" s="6"/>
      <c r="C387" s="7"/>
      <c r="D387" s="6"/>
      <c r="E387" s="6"/>
      <c r="F387" s="6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ht="15.0" customHeight="1">
      <c r="A388" s="6"/>
      <c r="B388" s="6"/>
      <c r="C388" s="7"/>
      <c r="D388" s="6"/>
      <c r="E388" s="6"/>
      <c r="F388" s="6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ht="15.0" customHeight="1">
      <c r="A389" s="6"/>
      <c r="B389" s="6"/>
      <c r="C389" s="7"/>
      <c r="D389" s="6"/>
      <c r="E389" s="6"/>
      <c r="F389" s="6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ht="15.0" customHeight="1">
      <c r="A390" s="6"/>
      <c r="B390" s="6"/>
      <c r="C390" s="7"/>
      <c r="D390" s="6"/>
      <c r="E390" s="6"/>
      <c r="F390" s="6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ht="15.0" customHeight="1">
      <c r="A391" s="6"/>
      <c r="B391" s="6"/>
      <c r="C391" s="7"/>
      <c r="D391" s="6"/>
      <c r="E391" s="6"/>
      <c r="F391" s="6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ht="15.0" customHeight="1">
      <c r="A392" s="6"/>
      <c r="B392" s="6"/>
      <c r="C392" s="7"/>
      <c r="D392" s="6"/>
      <c r="E392" s="6"/>
      <c r="F392" s="6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ht="15.0" customHeight="1">
      <c r="A393" s="6"/>
      <c r="B393" s="6"/>
      <c r="C393" s="7"/>
      <c r="D393" s="6"/>
      <c r="E393" s="6"/>
      <c r="F393" s="6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ht="15.0" customHeight="1">
      <c r="A394" s="6"/>
      <c r="B394" s="6"/>
      <c r="C394" s="7"/>
      <c r="D394" s="6"/>
      <c r="E394" s="6"/>
      <c r="F394" s="6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ht="15.0" customHeight="1">
      <c r="A395" s="6"/>
      <c r="B395" s="6"/>
      <c r="C395" s="7"/>
      <c r="D395" s="6"/>
      <c r="E395" s="6"/>
      <c r="F395" s="6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ht="15.0" customHeight="1">
      <c r="A396" s="6"/>
      <c r="B396" s="6"/>
      <c r="C396" s="7"/>
      <c r="D396" s="6"/>
      <c r="E396" s="6"/>
      <c r="F396" s="6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ht="15.0" customHeight="1">
      <c r="A397" s="6"/>
      <c r="B397" s="6"/>
      <c r="C397" s="7"/>
      <c r="D397" s="6"/>
      <c r="E397" s="6"/>
      <c r="F397" s="6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ht="15.0" customHeight="1">
      <c r="A398" s="6"/>
      <c r="B398" s="6"/>
      <c r="C398" s="7"/>
      <c r="D398" s="6"/>
      <c r="E398" s="6"/>
      <c r="F398" s="6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ht="15.0" customHeight="1">
      <c r="A399" s="6"/>
      <c r="B399" s="6"/>
      <c r="C399" s="7"/>
      <c r="D399" s="6"/>
      <c r="E399" s="6"/>
      <c r="F399" s="6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ht="15.0" customHeight="1">
      <c r="A400" s="6"/>
      <c r="B400" s="6"/>
      <c r="C400" s="7"/>
      <c r="D400" s="6"/>
      <c r="E400" s="6"/>
      <c r="F400" s="6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ht="15.0" customHeight="1">
      <c r="A401" s="6"/>
      <c r="B401" s="6"/>
      <c r="C401" s="7"/>
      <c r="D401" s="6"/>
      <c r="E401" s="6"/>
      <c r="F401" s="6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ht="15.0" customHeight="1">
      <c r="A402" s="6"/>
      <c r="B402" s="6"/>
      <c r="C402" s="7"/>
      <c r="D402" s="6"/>
      <c r="E402" s="6"/>
      <c r="F402" s="6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ht="15.0" customHeight="1">
      <c r="A403" s="6"/>
      <c r="B403" s="6"/>
      <c r="C403" s="7"/>
      <c r="D403" s="6"/>
      <c r="E403" s="6"/>
      <c r="F403" s="6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ht="15.0" customHeight="1">
      <c r="A404" s="6"/>
      <c r="B404" s="6"/>
      <c r="C404" s="7"/>
      <c r="D404" s="6"/>
      <c r="E404" s="6"/>
      <c r="F404" s="6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ht="15.0" customHeight="1">
      <c r="A405" s="6"/>
      <c r="B405" s="6"/>
      <c r="C405" s="7"/>
      <c r="D405" s="6"/>
      <c r="E405" s="6"/>
      <c r="F405" s="6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ht="15.0" customHeight="1">
      <c r="A406" s="6"/>
      <c r="B406" s="6"/>
      <c r="C406" s="7"/>
      <c r="D406" s="6"/>
      <c r="E406" s="6"/>
      <c r="F406" s="6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ht="15.0" customHeight="1">
      <c r="A407" s="6"/>
      <c r="B407" s="6"/>
      <c r="C407" s="7"/>
      <c r="D407" s="6"/>
      <c r="E407" s="6"/>
      <c r="F407" s="6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ht="15.0" customHeight="1">
      <c r="A408" s="6"/>
      <c r="B408" s="6"/>
      <c r="C408" s="7"/>
      <c r="D408" s="6"/>
      <c r="E408" s="6"/>
      <c r="F408" s="6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ht="15.0" customHeight="1">
      <c r="A409" s="6"/>
      <c r="B409" s="6"/>
      <c r="C409" s="7"/>
      <c r="D409" s="6"/>
      <c r="E409" s="6"/>
      <c r="F409" s="6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ht="15.0" customHeight="1">
      <c r="A410" s="6"/>
      <c r="B410" s="6"/>
      <c r="C410" s="7"/>
      <c r="D410" s="6"/>
      <c r="E410" s="6"/>
      <c r="F410" s="6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ht="15.0" customHeight="1">
      <c r="A411" s="6"/>
      <c r="B411" s="6"/>
      <c r="C411" s="7"/>
      <c r="D411" s="6"/>
      <c r="E411" s="6"/>
      <c r="F411" s="6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ht="15.0" customHeight="1">
      <c r="A412" s="6"/>
      <c r="B412" s="6"/>
      <c r="C412" s="7"/>
      <c r="D412" s="6"/>
      <c r="E412" s="6"/>
      <c r="F412" s="6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ht="15.0" customHeight="1">
      <c r="A413" s="6"/>
      <c r="B413" s="6"/>
      <c r="C413" s="7"/>
      <c r="D413" s="6"/>
      <c r="E413" s="6"/>
      <c r="F413" s="6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ht="15.0" customHeight="1">
      <c r="A414" s="6"/>
      <c r="B414" s="6"/>
      <c r="C414" s="7"/>
      <c r="D414" s="6"/>
      <c r="E414" s="6"/>
      <c r="F414" s="6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ht="15.0" customHeight="1">
      <c r="A415" s="6"/>
      <c r="B415" s="6"/>
      <c r="C415" s="7"/>
      <c r="D415" s="6"/>
      <c r="E415" s="6"/>
      <c r="F415" s="6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ht="15.0" customHeight="1">
      <c r="A416" s="6"/>
      <c r="B416" s="6"/>
      <c r="C416" s="7"/>
      <c r="D416" s="6"/>
      <c r="E416" s="6"/>
      <c r="F416" s="6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ht="15.0" customHeight="1">
      <c r="A417" s="6"/>
      <c r="B417" s="6"/>
      <c r="C417" s="7"/>
      <c r="D417" s="6"/>
      <c r="E417" s="6"/>
      <c r="F417" s="6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ht="15.0" customHeight="1">
      <c r="A418" s="6"/>
      <c r="B418" s="6"/>
      <c r="C418" s="7"/>
      <c r="D418" s="6"/>
      <c r="E418" s="6"/>
      <c r="F418" s="6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ht="15.0" customHeight="1">
      <c r="A419" s="6"/>
      <c r="B419" s="6"/>
      <c r="C419" s="7"/>
      <c r="D419" s="6"/>
      <c r="E419" s="6"/>
      <c r="F419" s="6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ht="15.0" customHeight="1">
      <c r="A420" s="6"/>
      <c r="B420" s="6"/>
      <c r="C420" s="7"/>
      <c r="D420" s="6"/>
      <c r="E420" s="6"/>
      <c r="F420" s="6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ht="15.0" customHeight="1">
      <c r="A421" s="6"/>
      <c r="B421" s="6"/>
      <c r="C421" s="7"/>
      <c r="D421" s="6"/>
      <c r="E421" s="6"/>
      <c r="F421" s="6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ht="15.0" customHeight="1">
      <c r="A422" s="6"/>
      <c r="B422" s="6"/>
      <c r="C422" s="7"/>
      <c r="D422" s="6"/>
      <c r="E422" s="6"/>
      <c r="F422" s="6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ht="15.0" customHeight="1">
      <c r="A423" s="6"/>
      <c r="B423" s="6"/>
      <c r="C423" s="7"/>
      <c r="D423" s="6"/>
      <c r="E423" s="6"/>
      <c r="F423" s="6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ht="15.0" customHeight="1">
      <c r="A424" s="6"/>
      <c r="B424" s="6"/>
      <c r="C424" s="7"/>
      <c r="D424" s="6"/>
      <c r="E424" s="6"/>
      <c r="F424" s="6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ht="15.0" customHeight="1">
      <c r="A425" s="6"/>
      <c r="B425" s="6"/>
      <c r="C425" s="7"/>
      <c r="D425" s="6"/>
      <c r="E425" s="6"/>
      <c r="F425" s="6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ht="15.0" customHeight="1">
      <c r="A426" s="6"/>
      <c r="B426" s="6"/>
      <c r="C426" s="7"/>
      <c r="D426" s="6"/>
      <c r="E426" s="6"/>
      <c r="F426" s="6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ht="15.0" customHeight="1">
      <c r="A427" s="6"/>
      <c r="B427" s="6"/>
      <c r="C427" s="7"/>
      <c r="D427" s="6"/>
      <c r="E427" s="6"/>
      <c r="F427" s="6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ht="15.0" customHeight="1">
      <c r="A428" s="6"/>
      <c r="B428" s="6"/>
      <c r="C428" s="7"/>
      <c r="D428" s="6"/>
      <c r="E428" s="6"/>
      <c r="F428" s="6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ht="15.0" customHeight="1">
      <c r="A429" s="6"/>
      <c r="B429" s="6"/>
      <c r="C429" s="7"/>
      <c r="D429" s="6"/>
      <c r="E429" s="6"/>
      <c r="F429" s="6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ht="15.0" customHeight="1">
      <c r="A430" s="6"/>
      <c r="B430" s="6"/>
      <c r="C430" s="7"/>
      <c r="D430" s="6"/>
      <c r="E430" s="6"/>
      <c r="F430" s="6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ht="15.0" customHeight="1">
      <c r="A431" s="6"/>
      <c r="B431" s="6"/>
      <c r="C431" s="7"/>
      <c r="D431" s="6"/>
      <c r="E431" s="6"/>
      <c r="F431" s="6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ht="15.0" customHeight="1">
      <c r="A432" s="6"/>
      <c r="B432" s="6"/>
      <c r="C432" s="7"/>
      <c r="D432" s="6"/>
      <c r="E432" s="6"/>
      <c r="F432" s="6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ht="15.0" customHeight="1">
      <c r="A433" s="6"/>
      <c r="B433" s="6"/>
      <c r="C433" s="7"/>
      <c r="D433" s="6"/>
      <c r="E433" s="6"/>
      <c r="F433" s="6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ht="15.0" customHeight="1">
      <c r="A434" s="6"/>
      <c r="B434" s="6"/>
      <c r="C434" s="7"/>
      <c r="D434" s="6"/>
      <c r="E434" s="6"/>
      <c r="F434" s="6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ht="15.0" customHeight="1">
      <c r="A435" s="6"/>
      <c r="B435" s="6"/>
      <c r="C435" s="7"/>
      <c r="D435" s="6"/>
      <c r="E435" s="6"/>
      <c r="F435" s="6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ht="15.0" customHeight="1">
      <c r="A436" s="6"/>
      <c r="B436" s="6"/>
      <c r="C436" s="7"/>
      <c r="D436" s="6"/>
      <c r="E436" s="6"/>
      <c r="F436" s="6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ht="15.0" customHeight="1">
      <c r="A437" s="6"/>
      <c r="B437" s="6"/>
      <c r="C437" s="7"/>
      <c r="D437" s="6"/>
      <c r="E437" s="6"/>
      <c r="F437" s="6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ht="15.0" customHeight="1">
      <c r="A438" s="6"/>
      <c r="B438" s="6"/>
      <c r="C438" s="7"/>
      <c r="D438" s="6"/>
      <c r="E438" s="6"/>
      <c r="F438" s="6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ht="15.0" customHeight="1">
      <c r="A439" s="6"/>
      <c r="B439" s="6"/>
      <c r="C439" s="7"/>
      <c r="D439" s="6"/>
      <c r="E439" s="6"/>
      <c r="F439" s="6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ht="15.0" customHeight="1">
      <c r="A440" s="6"/>
      <c r="B440" s="6"/>
      <c r="C440" s="7"/>
      <c r="D440" s="6"/>
      <c r="E440" s="6"/>
      <c r="F440" s="6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ht="15.0" customHeight="1">
      <c r="A441" s="6"/>
      <c r="B441" s="6"/>
      <c r="C441" s="7"/>
      <c r="D441" s="6"/>
      <c r="E441" s="6"/>
      <c r="F441" s="6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ht="15.0" customHeight="1">
      <c r="A442" s="6"/>
      <c r="B442" s="6"/>
      <c r="C442" s="7"/>
      <c r="D442" s="6"/>
      <c r="E442" s="6"/>
      <c r="F442" s="6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ht="15.0" customHeight="1">
      <c r="A443" s="6"/>
      <c r="B443" s="6"/>
      <c r="C443" s="7"/>
      <c r="D443" s="6"/>
      <c r="E443" s="6"/>
      <c r="F443" s="6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ht="15.0" customHeight="1">
      <c r="A444" s="6"/>
      <c r="B444" s="6"/>
      <c r="C444" s="7"/>
      <c r="D444" s="6"/>
      <c r="E444" s="6"/>
      <c r="F444" s="6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ht="15.0" customHeight="1">
      <c r="A445" s="6"/>
      <c r="B445" s="6"/>
      <c r="C445" s="7"/>
      <c r="D445" s="6"/>
      <c r="E445" s="6"/>
      <c r="F445" s="6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ht="15.0" customHeight="1">
      <c r="A446" s="6"/>
      <c r="B446" s="6"/>
      <c r="C446" s="7"/>
      <c r="D446" s="6"/>
      <c r="E446" s="6"/>
      <c r="F446" s="6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ht="15.0" customHeight="1">
      <c r="A447" s="6"/>
      <c r="B447" s="6"/>
      <c r="C447" s="7"/>
      <c r="D447" s="6"/>
      <c r="E447" s="6"/>
      <c r="F447" s="6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ht="15.0" customHeight="1">
      <c r="A448" s="6"/>
      <c r="B448" s="6"/>
      <c r="C448" s="7"/>
      <c r="D448" s="6"/>
      <c r="E448" s="6"/>
      <c r="F448" s="6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ht="15.0" customHeight="1">
      <c r="A449" s="6"/>
      <c r="B449" s="6"/>
      <c r="C449" s="7"/>
      <c r="D449" s="6"/>
      <c r="E449" s="6"/>
      <c r="F449" s="6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ht="15.0" customHeight="1">
      <c r="A450" s="6"/>
      <c r="B450" s="6"/>
      <c r="C450" s="7"/>
      <c r="D450" s="6"/>
      <c r="E450" s="6"/>
      <c r="F450" s="6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ht="15.0" customHeight="1">
      <c r="A451" s="6"/>
      <c r="B451" s="6"/>
      <c r="C451" s="7"/>
      <c r="D451" s="6"/>
      <c r="E451" s="6"/>
      <c r="F451" s="6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ht="15.0" customHeight="1">
      <c r="A452" s="6"/>
      <c r="B452" s="6"/>
      <c r="C452" s="7"/>
      <c r="D452" s="6"/>
      <c r="E452" s="6"/>
      <c r="F452" s="6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ht="15.0" customHeight="1">
      <c r="A453" s="6"/>
      <c r="B453" s="6"/>
      <c r="C453" s="7"/>
      <c r="D453" s="6"/>
      <c r="E453" s="6"/>
      <c r="F453" s="6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ht="15.0" customHeight="1">
      <c r="A454" s="6"/>
      <c r="B454" s="6"/>
      <c r="C454" s="7"/>
      <c r="D454" s="6"/>
      <c r="E454" s="6"/>
      <c r="F454" s="6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ht="15.0" customHeight="1">
      <c r="A455" s="6"/>
      <c r="B455" s="6"/>
      <c r="C455" s="7"/>
      <c r="D455" s="6"/>
      <c r="E455" s="6"/>
      <c r="F455" s="6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ht="15.0" customHeight="1">
      <c r="A456" s="6"/>
      <c r="B456" s="6"/>
      <c r="C456" s="7"/>
      <c r="D456" s="6"/>
      <c r="E456" s="6"/>
      <c r="F456" s="6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ht="15.0" customHeight="1">
      <c r="A457" s="6"/>
      <c r="B457" s="6"/>
      <c r="C457" s="7"/>
      <c r="D457" s="6"/>
      <c r="E457" s="6"/>
      <c r="F457" s="6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ht="15.0" customHeight="1">
      <c r="A458" s="6"/>
      <c r="B458" s="6"/>
      <c r="C458" s="7"/>
      <c r="D458" s="6"/>
      <c r="E458" s="6"/>
      <c r="F458" s="6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ht="15.0" customHeight="1">
      <c r="A459" s="6"/>
      <c r="B459" s="6"/>
      <c r="C459" s="7"/>
      <c r="D459" s="6"/>
      <c r="E459" s="6"/>
      <c r="F459" s="6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ht="15.0" customHeight="1">
      <c r="A460" s="6"/>
      <c r="B460" s="6"/>
      <c r="C460" s="7"/>
      <c r="D460" s="6"/>
      <c r="E460" s="6"/>
      <c r="F460" s="6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ht="15.0" customHeight="1">
      <c r="A461" s="6"/>
      <c r="B461" s="6"/>
      <c r="C461" s="7"/>
      <c r="D461" s="6"/>
      <c r="E461" s="6"/>
      <c r="F461" s="6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ht="15.0" customHeight="1">
      <c r="A462" s="6"/>
      <c r="B462" s="6"/>
      <c r="C462" s="7"/>
      <c r="D462" s="6"/>
      <c r="E462" s="6"/>
      <c r="F462" s="6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ht="15.0" customHeight="1">
      <c r="A463" s="6"/>
      <c r="B463" s="6"/>
      <c r="C463" s="7"/>
      <c r="D463" s="6"/>
      <c r="E463" s="6"/>
      <c r="F463" s="6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ht="15.0" customHeight="1">
      <c r="A464" s="6"/>
      <c r="B464" s="6"/>
      <c r="C464" s="7"/>
      <c r="D464" s="6"/>
      <c r="E464" s="6"/>
      <c r="F464" s="6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ht="15.0" customHeight="1">
      <c r="A465" s="6"/>
      <c r="B465" s="6"/>
      <c r="C465" s="7"/>
      <c r="D465" s="6"/>
      <c r="E465" s="6"/>
      <c r="F465" s="6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ht="15.0" customHeight="1">
      <c r="A466" s="6"/>
      <c r="B466" s="6"/>
      <c r="C466" s="7"/>
      <c r="D466" s="6"/>
      <c r="E466" s="6"/>
      <c r="F466" s="6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ht="15.0" customHeight="1">
      <c r="A467" s="6"/>
      <c r="B467" s="6"/>
      <c r="C467" s="7"/>
      <c r="D467" s="6"/>
      <c r="E467" s="6"/>
      <c r="F467" s="6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ht="15.0" customHeight="1">
      <c r="A468" s="6"/>
      <c r="B468" s="6"/>
      <c r="C468" s="7"/>
      <c r="D468" s="6"/>
      <c r="E468" s="6"/>
      <c r="F468" s="6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ht="15.0" customHeight="1">
      <c r="A469" s="6"/>
      <c r="B469" s="6"/>
      <c r="C469" s="7"/>
      <c r="D469" s="6"/>
      <c r="E469" s="6"/>
      <c r="F469" s="6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ht="15.0" customHeight="1">
      <c r="A470" s="6"/>
      <c r="B470" s="6"/>
      <c r="C470" s="7"/>
      <c r="D470" s="6"/>
      <c r="E470" s="6"/>
      <c r="F470" s="6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ht="15.0" customHeight="1">
      <c r="A471" s="6"/>
      <c r="B471" s="6"/>
      <c r="C471" s="7"/>
      <c r="D471" s="6"/>
      <c r="E471" s="6"/>
      <c r="F471" s="6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ht="15.0" customHeight="1">
      <c r="A472" s="6"/>
      <c r="B472" s="6"/>
      <c r="C472" s="7"/>
      <c r="D472" s="6"/>
      <c r="E472" s="6"/>
      <c r="F472" s="6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ht="15.0" customHeight="1">
      <c r="A473" s="6"/>
      <c r="B473" s="6"/>
      <c r="C473" s="7"/>
      <c r="D473" s="6"/>
      <c r="E473" s="6"/>
      <c r="F473" s="6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ht="15.0" customHeight="1">
      <c r="A474" s="6"/>
      <c r="B474" s="6"/>
      <c r="C474" s="7"/>
      <c r="D474" s="6"/>
      <c r="E474" s="6"/>
      <c r="F474" s="6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ht="15.0" customHeight="1">
      <c r="A475" s="6"/>
      <c r="B475" s="6"/>
      <c r="C475" s="7"/>
      <c r="D475" s="6"/>
      <c r="E475" s="6"/>
      <c r="F475" s="6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ht="15.0" customHeight="1">
      <c r="A476" s="6"/>
      <c r="B476" s="6"/>
      <c r="C476" s="7"/>
      <c r="D476" s="6"/>
      <c r="E476" s="6"/>
      <c r="F476" s="6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ht="15.0" customHeight="1">
      <c r="A477" s="6"/>
      <c r="B477" s="6"/>
      <c r="C477" s="7"/>
      <c r="D477" s="6"/>
      <c r="E477" s="6"/>
      <c r="F477" s="6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ht="15.0" customHeight="1">
      <c r="A478" s="6"/>
      <c r="B478" s="6"/>
      <c r="C478" s="7"/>
      <c r="D478" s="6"/>
      <c r="E478" s="6"/>
      <c r="F478" s="6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ht="15.0" customHeight="1">
      <c r="A479" s="6"/>
      <c r="B479" s="6"/>
      <c r="C479" s="7"/>
      <c r="D479" s="6"/>
      <c r="E479" s="6"/>
      <c r="F479" s="6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ht="15.0" customHeight="1">
      <c r="A480" s="6"/>
      <c r="B480" s="6"/>
      <c r="C480" s="7"/>
      <c r="D480" s="6"/>
      <c r="E480" s="6"/>
      <c r="F480" s="6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ht="15.0" customHeight="1">
      <c r="A481" s="6"/>
      <c r="B481" s="6"/>
      <c r="C481" s="7"/>
      <c r="D481" s="6"/>
      <c r="E481" s="6"/>
      <c r="F481" s="6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ht="15.0" customHeight="1">
      <c r="A482" s="6"/>
      <c r="B482" s="6"/>
      <c r="C482" s="7"/>
      <c r="D482" s="6"/>
      <c r="E482" s="6"/>
      <c r="F482" s="6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ht="15.0" customHeight="1">
      <c r="A483" s="6"/>
      <c r="B483" s="6"/>
      <c r="C483" s="7"/>
      <c r="D483" s="6"/>
      <c r="E483" s="6"/>
      <c r="F483" s="6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ht="15.0" customHeight="1">
      <c r="A484" s="6"/>
      <c r="B484" s="6"/>
      <c r="C484" s="7"/>
      <c r="D484" s="6"/>
      <c r="E484" s="6"/>
      <c r="F484" s="6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ht="15.0" customHeight="1">
      <c r="A485" s="6"/>
      <c r="B485" s="6"/>
      <c r="C485" s="7"/>
      <c r="D485" s="6"/>
      <c r="E485" s="6"/>
      <c r="F485" s="6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ht="15.0" customHeight="1">
      <c r="A486" s="6"/>
      <c r="B486" s="6"/>
      <c r="C486" s="7"/>
      <c r="D486" s="6"/>
      <c r="E486" s="6"/>
      <c r="F486" s="6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ht="15.0" customHeight="1">
      <c r="A487" s="6"/>
      <c r="B487" s="6"/>
      <c r="C487" s="7"/>
      <c r="D487" s="6"/>
      <c r="E487" s="6"/>
      <c r="F487" s="6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ht="15.0" customHeight="1">
      <c r="A488" s="6"/>
      <c r="B488" s="6"/>
      <c r="C488" s="7"/>
      <c r="D488" s="6"/>
      <c r="E488" s="6"/>
      <c r="F488" s="6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ht="15.0" customHeight="1">
      <c r="A489" s="6"/>
      <c r="B489" s="6"/>
      <c r="C489" s="7"/>
      <c r="D489" s="6"/>
      <c r="E489" s="6"/>
      <c r="F489" s="6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ht="15.0" customHeight="1">
      <c r="A490" s="6"/>
      <c r="B490" s="6"/>
      <c r="C490" s="7"/>
      <c r="D490" s="6"/>
      <c r="E490" s="6"/>
      <c r="F490" s="6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ht="15.0" customHeight="1">
      <c r="A491" s="6"/>
      <c r="B491" s="6"/>
      <c r="C491" s="7"/>
      <c r="D491" s="6"/>
      <c r="E491" s="6"/>
      <c r="F491" s="6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ht="15.0" customHeight="1">
      <c r="A492" s="6"/>
      <c r="B492" s="6"/>
      <c r="C492" s="7"/>
      <c r="D492" s="6"/>
      <c r="E492" s="6"/>
      <c r="F492" s="6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ht="15.0" customHeight="1">
      <c r="A493" s="6"/>
      <c r="B493" s="6"/>
      <c r="C493" s="7"/>
      <c r="D493" s="6"/>
      <c r="E493" s="6"/>
      <c r="F493" s="6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ht="15.0" customHeight="1">
      <c r="A494" s="6"/>
      <c r="B494" s="6"/>
      <c r="C494" s="7"/>
      <c r="D494" s="6"/>
      <c r="E494" s="6"/>
      <c r="F494" s="6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ht="15.0" customHeight="1">
      <c r="A495" s="6"/>
      <c r="B495" s="6"/>
      <c r="C495" s="7"/>
      <c r="D495" s="6"/>
      <c r="E495" s="6"/>
      <c r="F495" s="6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ht="15.0" customHeight="1">
      <c r="A496" s="6"/>
      <c r="B496" s="6"/>
      <c r="C496" s="7"/>
      <c r="D496" s="6"/>
      <c r="E496" s="6"/>
      <c r="F496" s="6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ht="15.0" customHeight="1">
      <c r="A497" s="6"/>
      <c r="B497" s="6"/>
      <c r="C497" s="7"/>
      <c r="D497" s="6"/>
      <c r="E497" s="6"/>
      <c r="F497" s="6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ht="15.0" customHeight="1">
      <c r="A498" s="6"/>
      <c r="B498" s="6"/>
      <c r="C498" s="7"/>
      <c r="D498" s="6"/>
      <c r="E498" s="6"/>
      <c r="F498" s="6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ht="15.0" customHeight="1">
      <c r="A499" s="6"/>
      <c r="B499" s="6"/>
      <c r="C499" s="7"/>
      <c r="D499" s="6"/>
      <c r="E499" s="6"/>
      <c r="F499" s="6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ht="15.0" customHeight="1">
      <c r="A500" s="6"/>
      <c r="B500" s="6"/>
      <c r="C500" s="7"/>
      <c r="D500" s="6"/>
      <c r="E500" s="6"/>
      <c r="F500" s="6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ht="15.0" customHeight="1">
      <c r="A501" s="6"/>
      <c r="B501" s="6"/>
      <c r="C501" s="7"/>
      <c r="D501" s="6"/>
      <c r="E501" s="6"/>
      <c r="F501" s="6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ht="15.0" customHeight="1">
      <c r="A502" s="6"/>
      <c r="B502" s="6"/>
      <c r="C502" s="7"/>
      <c r="D502" s="6"/>
      <c r="E502" s="6"/>
      <c r="F502" s="6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ht="15.0" customHeight="1">
      <c r="A503" s="6"/>
      <c r="B503" s="6"/>
      <c r="C503" s="7"/>
      <c r="D503" s="6"/>
      <c r="E503" s="6"/>
      <c r="F503" s="6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ht="15.0" customHeight="1">
      <c r="A504" s="6"/>
      <c r="B504" s="6"/>
      <c r="C504" s="7"/>
      <c r="D504" s="6"/>
      <c r="E504" s="6"/>
      <c r="F504" s="6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ht="15.0" customHeight="1">
      <c r="A505" s="6"/>
      <c r="B505" s="6"/>
      <c r="C505" s="7"/>
      <c r="D505" s="6"/>
      <c r="E505" s="6"/>
      <c r="F505" s="6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ht="15.0" customHeight="1">
      <c r="A506" s="6"/>
      <c r="B506" s="6"/>
      <c r="C506" s="7"/>
      <c r="D506" s="6"/>
      <c r="E506" s="6"/>
      <c r="F506" s="6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ht="15.0" customHeight="1">
      <c r="A507" s="6"/>
      <c r="B507" s="6"/>
      <c r="C507" s="7"/>
      <c r="D507" s="6"/>
      <c r="E507" s="6"/>
      <c r="F507" s="6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ht="15.0" customHeight="1">
      <c r="A508" s="6"/>
      <c r="B508" s="6"/>
      <c r="C508" s="7"/>
      <c r="D508" s="6"/>
      <c r="E508" s="6"/>
      <c r="F508" s="6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ht="15.0" customHeight="1">
      <c r="A509" s="6"/>
      <c r="B509" s="6"/>
      <c r="C509" s="7"/>
      <c r="D509" s="6"/>
      <c r="E509" s="6"/>
      <c r="F509" s="6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ht="15.0" customHeight="1">
      <c r="A510" s="6"/>
      <c r="B510" s="6"/>
      <c r="C510" s="7"/>
      <c r="D510" s="6"/>
      <c r="E510" s="6"/>
      <c r="F510" s="6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ht="15.0" customHeight="1">
      <c r="A511" s="6"/>
      <c r="B511" s="6"/>
      <c r="C511" s="7"/>
      <c r="D511" s="6"/>
      <c r="E511" s="6"/>
      <c r="F511" s="6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ht="15.0" customHeight="1">
      <c r="A512" s="6"/>
      <c r="B512" s="6"/>
      <c r="C512" s="7"/>
      <c r="D512" s="6"/>
      <c r="E512" s="6"/>
      <c r="F512" s="6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ht="15.0" customHeight="1">
      <c r="A513" s="6"/>
      <c r="B513" s="6"/>
      <c r="C513" s="7"/>
      <c r="D513" s="6"/>
      <c r="E513" s="6"/>
      <c r="F513" s="6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ht="15.0" customHeight="1">
      <c r="A514" s="6"/>
      <c r="B514" s="6"/>
      <c r="C514" s="7"/>
      <c r="D514" s="6"/>
      <c r="E514" s="6"/>
      <c r="F514" s="6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ht="15.0" customHeight="1">
      <c r="A515" s="6"/>
      <c r="B515" s="6"/>
      <c r="C515" s="7"/>
      <c r="D515" s="6"/>
      <c r="E515" s="6"/>
      <c r="F515" s="6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ht="15.0" customHeight="1">
      <c r="A516" s="6"/>
      <c r="B516" s="6"/>
      <c r="C516" s="7"/>
      <c r="D516" s="6"/>
      <c r="E516" s="6"/>
      <c r="F516" s="6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ht="15.0" customHeight="1">
      <c r="A517" s="6"/>
      <c r="B517" s="6"/>
      <c r="C517" s="7"/>
      <c r="D517" s="6"/>
      <c r="E517" s="6"/>
      <c r="F517" s="6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ht="15.0" customHeight="1">
      <c r="A518" s="6"/>
      <c r="B518" s="6"/>
      <c r="C518" s="7"/>
      <c r="D518" s="6"/>
      <c r="E518" s="6"/>
      <c r="F518" s="6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ht="15.0" customHeight="1">
      <c r="A519" s="6"/>
      <c r="B519" s="6"/>
      <c r="C519" s="7"/>
      <c r="D519" s="6"/>
      <c r="E519" s="6"/>
      <c r="F519" s="6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ht="15.0" customHeight="1">
      <c r="A520" s="6"/>
      <c r="B520" s="6"/>
      <c r="C520" s="7"/>
      <c r="D520" s="6"/>
      <c r="E520" s="6"/>
      <c r="F520" s="6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ht="15.0" customHeight="1">
      <c r="A521" s="6"/>
      <c r="B521" s="6"/>
      <c r="C521" s="7"/>
      <c r="D521" s="6"/>
      <c r="E521" s="6"/>
      <c r="F521" s="6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ht="15.0" customHeight="1">
      <c r="A522" s="6"/>
      <c r="B522" s="6"/>
      <c r="C522" s="7"/>
      <c r="D522" s="6"/>
      <c r="E522" s="6"/>
      <c r="F522" s="6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ht="15.0" customHeight="1">
      <c r="A523" s="6"/>
      <c r="B523" s="6"/>
      <c r="C523" s="7"/>
      <c r="D523" s="6"/>
      <c r="E523" s="6"/>
      <c r="F523" s="6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ht="15.0" customHeight="1">
      <c r="A524" s="6"/>
      <c r="B524" s="6"/>
      <c r="C524" s="7"/>
      <c r="D524" s="6"/>
      <c r="E524" s="6"/>
      <c r="F524" s="6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ht="15.0" customHeight="1">
      <c r="A525" s="6"/>
      <c r="B525" s="6"/>
      <c r="C525" s="7"/>
      <c r="D525" s="6"/>
      <c r="E525" s="6"/>
      <c r="F525" s="6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ht="15.0" customHeight="1">
      <c r="A526" s="6"/>
      <c r="B526" s="6"/>
      <c r="C526" s="7"/>
      <c r="D526" s="6"/>
      <c r="E526" s="6"/>
      <c r="F526" s="6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ht="15.0" customHeight="1">
      <c r="A527" s="6"/>
      <c r="B527" s="6"/>
      <c r="C527" s="7"/>
      <c r="D527" s="6"/>
      <c r="E527" s="6"/>
      <c r="F527" s="6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ht="15.0" customHeight="1">
      <c r="A528" s="6"/>
      <c r="B528" s="6"/>
      <c r="C528" s="7"/>
      <c r="D528" s="6"/>
      <c r="E528" s="6"/>
      <c r="F528" s="6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ht="15.0" customHeight="1">
      <c r="A529" s="6"/>
      <c r="B529" s="6"/>
      <c r="C529" s="7"/>
      <c r="D529" s="6"/>
      <c r="E529" s="6"/>
      <c r="F529" s="6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ht="15.0" customHeight="1">
      <c r="A530" s="6"/>
      <c r="B530" s="6"/>
      <c r="C530" s="7"/>
      <c r="D530" s="6"/>
      <c r="E530" s="6"/>
      <c r="F530" s="6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ht="15.0" customHeight="1">
      <c r="A531" s="6"/>
      <c r="B531" s="6"/>
      <c r="C531" s="7"/>
      <c r="D531" s="6"/>
      <c r="E531" s="6"/>
      <c r="F531" s="6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ht="15.0" customHeight="1">
      <c r="A532" s="6"/>
      <c r="B532" s="6"/>
      <c r="C532" s="7"/>
      <c r="D532" s="6"/>
      <c r="E532" s="6"/>
      <c r="F532" s="6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ht="15.0" customHeight="1">
      <c r="A533" s="6"/>
      <c r="B533" s="6"/>
      <c r="C533" s="7"/>
      <c r="D533" s="6"/>
      <c r="E533" s="6"/>
      <c r="F533" s="6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ht="15.0" customHeight="1">
      <c r="A534" s="6"/>
      <c r="B534" s="6"/>
      <c r="C534" s="7"/>
      <c r="D534" s="6"/>
      <c r="E534" s="6"/>
      <c r="F534" s="6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ht="15.0" customHeight="1">
      <c r="A535" s="6"/>
      <c r="B535" s="6"/>
      <c r="C535" s="7"/>
      <c r="D535" s="6"/>
      <c r="E535" s="6"/>
      <c r="F535" s="6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ht="15.0" customHeight="1">
      <c r="A536" s="6"/>
      <c r="B536" s="6"/>
      <c r="C536" s="7"/>
      <c r="D536" s="6"/>
      <c r="E536" s="6"/>
      <c r="F536" s="6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ht="15.0" customHeight="1">
      <c r="A537" s="6"/>
      <c r="B537" s="6"/>
      <c r="C537" s="7"/>
      <c r="D537" s="6"/>
      <c r="E537" s="6"/>
      <c r="F537" s="6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ht="15.0" customHeight="1">
      <c r="A538" s="6"/>
      <c r="B538" s="6"/>
      <c r="C538" s="7"/>
      <c r="D538" s="6"/>
      <c r="E538" s="6"/>
      <c r="F538" s="6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ht="15.0" customHeight="1">
      <c r="A539" s="6"/>
      <c r="B539" s="6"/>
      <c r="C539" s="7"/>
      <c r="D539" s="6"/>
      <c r="E539" s="6"/>
      <c r="F539" s="6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ht="15.0" customHeight="1">
      <c r="A540" s="6"/>
      <c r="B540" s="6"/>
      <c r="C540" s="7"/>
      <c r="D540" s="6"/>
      <c r="E540" s="6"/>
      <c r="F540" s="6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ht="15.0" customHeight="1">
      <c r="A541" s="6"/>
      <c r="B541" s="6"/>
      <c r="C541" s="7"/>
      <c r="D541" s="6"/>
      <c r="E541" s="6"/>
      <c r="F541" s="6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ht="15.0" customHeight="1">
      <c r="A542" s="6"/>
      <c r="B542" s="6"/>
      <c r="C542" s="7"/>
      <c r="D542" s="6"/>
      <c r="E542" s="6"/>
      <c r="F542" s="6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ht="15.0" customHeight="1">
      <c r="A543" s="6"/>
      <c r="B543" s="6"/>
      <c r="C543" s="7"/>
      <c r="D543" s="6"/>
      <c r="E543" s="6"/>
      <c r="F543" s="6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ht="15.0" customHeight="1">
      <c r="A544" s="6"/>
      <c r="B544" s="6"/>
      <c r="C544" s="7"/>
      <c r="D544" s="6"/>
      <c r="E544" s="6"/>
      <c r="F544" s="6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ht="15.0" customHeight="1">
      <c r="A545" s="6"/>
      <c r="B545" s="6"/>
      <c r="C545" s="7"/>
      <c r="D545" s="6"/>
      <c r="E545" s="6"/>
      <c r="F545" s="6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ht="15.0" customHeight="1">
      <c r="A546" s="6"/>
      <c r="B546" s="6"/>
      <c r="C546" s="7"/>
      <c r="D546" s="6"/>
      <c r="E546" s="6"/>
      <c r="F546" s="6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ht="15.0" customHeight="1">
      <c r="A547" s="6"/>
      <c r="B547" s="6"/>
      <c r="C547" s="7"/>
      <c r="D547" s="6"/>
      <c r="E547" s="6"/>
      <c r="F547" s="6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ht="15.0" customHeight="1">
      <c r="A548" s="6"/>
      <c r="B548" s="6"/>
      <c r="C548" s="7"/>
      <c r="D548" s="6"/>
      <c r="E548" s="6"/>
      <c r="F548" s="6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ht="15.0" customHeight="1">
      <c r="A549" s="6"/>
      <c r="B549" s="6"/>
      <c r="C549" s="7"/>
      <c r="D549" s="6"/>
      <c r="E549" s="6"/>
      <c r="F549" s="6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ht="15.0" customHeight="1">
      <c r="A550" s="6"/>
      <c r="B550" s="6"/>
      <c r="C550" s="7"/>
      <c r="D550" s="6"/>
      <c r="E550" s="6"/>
      <c r="F550" s="6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ht="15.0" customHeight="1">
      <c r="A551" s="6"/>
      <c r="B551" s="6"/>
      <c r="C551" s="7"/>
      <c r="D551" s="6"/>
      <c r="E551" s="6"/>
      <c r="F551" s="6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ht="15.0" customHeight="1">
      <c r="A552" s="6"/>
      <c r="B552" s="6"/>
      <c r="C552" s="7"/>
      <c r="D552" s="6"/>
      <c r="E552" s="6"/>
      <c r="F552" s="6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ht="15.0" customHeight="1">
      <c r="A553" s="6"/>
      <c r="B553" s="6"/>
      <c r="C553" s="7"/>
      <c r="D553" s="6"/>
      <c r="E553" s="6"/>
      <c r="F553" s="6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ht="15.0" customHeight="1">
      <c r="A554" s="6"/>
      <c r="B554" s="6"/>
      <c r="C554" s="7"/>
      <c r="D554" s="6"/>
      <c r="E554" s="6"/>
      <c r="F554" s="6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ht="15.0" customHeight="1">
      <c r="A555" s="6"/>
      <c r="B555" s="6"/>
      <c r="C555" s="7"/>
      <c r="D555" s="6"/>
      <c r="E555" s="6"/>
      <c r="F555" s="6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ht="15.0" customHeight="1">
      <c r="A556" s="6"/>
      <c r="B556" s="6"/>
      <c r="C556" s="7"/>
      <c r="D556" s="6"/>
      <c r="E556" s="6"/>
      <c r="F556" s="6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ht="15.0" customHeight="1">
      <c r="A557" s="6"/>
      <c r="B557" s="6"/>
      <c r="C557" s="7"/>
      <c r="D557" s="6"/>
      <c r="E557" s="6"/>
      <c r="F557" s="6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ht="15.0" customHeight="1">
      <c r="A558" s="6"/>
      <c r="B558" s="6"/>
      <c r="C558" s="7"/>
      <c r="D558" s="6"/>
      <c r="E558" s="6"/>
      <c r="F558" s="6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ht="15.0" customHeight="1">
      <c r="A559" s="6"/>
      <c r="B559" s="6"/>
      <c r="C559" s="7"/>
      <c r="D559" s="6"/>
      <c r="E559" s="6"/>
      <c r="F559" s="6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ht="15.0" customHeight="1">
      <c r="A560" s="6"/>
      <c r="B560" s="6"/>
      <c r="C560" s="7"/>
      <c r="D560" s="6"/>
      <c r="E560" s="6"/>
      <c r="F560" s="6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ht="15.0" customHeight="1">
      <c r="A561" s="6"/>
      <c r="B561" s="6"/>
      <c r="C561" s="7"/>
      <c r="D561" s="6"/>
      <c r="E561" s="6"/>
      <c r="F561" s="6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ht="15.0" customHeight="1">
      <c r="A562" s="6"/>
      <c r="B562" s="6"/>
      <c r="C562" s="7"/>
      <c r="D562" s="6"/>
      <c r="E562" s="6"/>
      <c r="F562" s="6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ht="15.0" customHeight="1">
      <c r="A563" s="6"/>
      <c r="B563" s="6"/>
      <c r="C563" s="7"/>
      <c r="D563" s="6"/>
      <c r="E563" s="6"/>
      <c r="F563" s="6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ht="15.0" customHeight="1">
      <c r="A564" s="6"/>
      <c r="B564" s="6"/>
      <c r="C564" s="7"/>
      <c r="D564" s="6"/>
      <c r="E564" s="6"/>
      <c r="F564" s="6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ht="15.0" customHeight="1">
      <c r="A565" s="6"/>
      <c r="B565" s="6"/>
      <c r="C565" s="7"/>
      <c r="D565" s="6"/>
      <c r="E565" s="6"/>
      <c r="F565" s="6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ht="15.0" customHeight="1">
      <c r="A566" s="6"/>
      <c r="B566" s="6"/>
      <c r="C566" s="7"/>
      <c r="D566" s="6"/>
      <c r="E566" s="6"/>
      <c r="F566" s="6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ht="15.0" customHeight="1">
      <c r="A567" s="6"/>
      <c r="B567" s="6"/>
      <c r="C567" s="7"/>
      <c r="D567" s="6"/>
      <c r="E567" s="6"/>
      <c r="F567" s="6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ht="15.0" customHeight="1">
      <c r="A568" s="6"/>
      <c r="B568" s="6"/>
      <c r="C568" s="7"/>
      <c r="D568" s="6"/>
      <c r="E568" s="6"/>
      <c r="F568" s="6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ht="15.0" customHeight="1">
      <c r="A569" s="6"/>
      <c r="B569" s="6"/>
      <c r="C569" s="7"/>
      <c r="D569" s="6"/>
      <c r="E569" s="6"/>
      <c r="F569" s="6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ht="15.0" customHeight="1">
      <c r="A570" s="6"/>
      <c r="B570" s="6"/>
      <c r="C570" s="7"/>
      <c r="D570" s="6"/>
      <c r="E570" s="6"/>
      <c r="F570" s="6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ht="15.0" customHeight="1">
      <c r="A571" s="6"/>
      <c r="B571" s="6"/>
      <c r="C571" s="7"/>
      <c r="D571" s="6"/>
      <c r="E571" s="6"/>
      <c r="F571" s="6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ht="15.0" customHeight="1">
      <c r="A572" s="6"/>
      <c r="B572" s="6"/>
      <c r="C572" s="7"/>
      <c r="D572" s="6"/>
      <c r="E572" s="6"/>
      <c r="F572" s="6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ht="15.0" customHeight="1">
      <c r="A573" s="6"/>
      <c r="B573" s="6"/>
      <c r="C573" s="7"/>
      <c r="D573" s="6"/>
      <c r="E573" s="6"/>
      <c r="F573" s="6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ht="15.0" customHeight="1">
      <c r="A574" s="6"/>
      <c r="B574" s="6"/>
      <c r="C574" s="7"/>
      <c r="D574" s="6"/>
      <c r="E574" s="6"/>
      <c r="F574" s="6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ht="15.0" customHeight="1">
      <c r="A575" s="6"/>
      <c r="B575" s="6"/>
      <c r="C575" s="7"/>
      <c r="D575" s="6"/>
      <c r="E575" s="6"/>
      <c r="F575" s="6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ht="15.0" customHeight="1">
      <c r="A576" s="6"/>
      <c r="B576" s="6"/>
      <c r="C576" s="7"/>
      <c r="D576" s="6"/>
      <c r="E576" s="6"/>
      <c r="F576" s="6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ht="15.0" customHeight="1">
      <c r="A577" s="6"/>
      <c r="B577" s="6"/>
      <c r="C577" s="7"/>
      <c r="D577" s="6"/>
      <c r="E577" s="6"/>
      <c r="F577" s="6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ht="15.0" customHeight="1">
      <c r="A578" s="6"/>
      <c r="B578" s="6"/>
      <c r="C578" s="7"/>
      <c r="D578" s="6"/>
      <c r="E578" s="6"/>
      <c r="F578" s="6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ht="15.0" customHeight="1">
      <c r="A579" s="6"/>
      <c r="B579" s="6"/>
      <c r="C579" s="7"/>
      <c r="D579" s="6"/>
      <c r="E579" s="6"/>
      <c r="F579" s="6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ht="15.0" customHeight="1">
      <c r="A580" s="6"/>
      <c r="B580" s="6"/>
      <c r="C580" s="7"/>
      <c r="D580" s="6"/>
      <c r="E580" s="6"/>
      <c r="F580" s="6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ht="15.0" customHeight="1">
      <c r="A581" s="6"/>
      <c r="B581" s="6"/>
      <c r="C581" s="7"/>
      <c r="D581" s="6"/>
      <c r="E581" s="6"/>
      <c r="F581" s="6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ht="15.0" customHeight="1">
      <c r="A582" s="6"/>
      <c r="B582" s="6"/>
      <c r="C582" s="7"/>
      <c r="D582" s="6"/>
      <c r="E582" s="6"/>
      <c r="F582" s="6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ht="15.0" customHeight="1">
      <c r="A583" s="6"/>
      <c r="B583" s="6"/>
      <c r="C583" s="7"/>
      <c r="D583" s="6"/>
      <c r="E583" s="6"/>
      <c r="F583" s="6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ht="15.0" customHeight="1">
      <c r="A584" s="6"/>
      <c r="B584" s="6"/>
      <c r="C584" s="7"/>
      <c r="D584" s="6"/>
      <c r="E584" s="6"/>
      <c r="F584" s="6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ht="15.0" customHeight="1">
      <c r="A585" s="6"/>
      <c r="B585" s="6"/>
      <c r="C585" s="7"/>
      <c r="D585" s="6"/>
      <c r="E585" s="6"/>
      <c r="F585" s="6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ht="15.0" customHeight="1">
      <c r="A586" s="6"/>
      <c r="B586" s="6"/>
      <c r="C586" s="7"/>
      <c r="D586" s="6"/>
      <c r="E586" s="6"/>
      <c r="F586" s="6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ht="15.0" customHeight="1">
      <c r="A587" s="6"/>
      <c r="B587" s="6"/>
      <c r="C587" s="7"/>
      <c r="D587" s="6"/>
      <c r="E587" s="6"/>
      <c r="F587" s="6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ht="15.0" customHeight="1">
      <c r="A588" s="6"/>
      <c r="B588" s="6"/>
      <c r="C588" s="7"/>
      <c r="D588" s="6"/>
      <c r="E588" s="6"/>
      <c r="F588" s="6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ht="15.0" customHeight="1">
      <c r="A589" s="6"/>
      <c r="B589" s="6"/>
      <c r="C589" s="7"/>
      <c r="D589" s="6"/>
      <c r="E589" s="6"/>
      <c r="F589" s="6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ht="15.0" customHeight="1">
      <c r="A590" s="6"/>
      <c r="B590" s="6"/>
      <c r="C590" s="7"/>
      <c r="D590" s="6"/>
      <c r="E590" s="6"/>
      <c r="F590" s="6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ht="15.0" customHeight="1">
      <c r="A591" s="6"/>
      <c r="B591" s="6"/>
      <c r="C591" s="7"/>
      <c r="D591" s="6"/>
      <c r="E591" s="6"/>
      <c r="F591" s="6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ht="15.0" customHeight="1">
      <c r="A592" s="6"/>
      <c r="B592" s="6"/>
      <c r="C592" s="7"/>
      <c r="D592" s="6"/>
      <c r="E592" s="6"/>
      <c r="F592" s="6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ht="15.0" customHeight="1">
      <c r="A593" s="6"/>
      <c r="B593" s="6"/>
      <c r="C593" s="7"/>
      <c r="D593" s="6"/>
      <c r="E593" s="6"/>
      <c r="F593" s="6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ht="15.0" customHeight="1">
      <c r="A594" s="6"/>
      <c r="B594" s="6"/>
      <c r="C594" s="7"/>
      <c r="D594" s="6"/>
      <c r="E594" s="6"/>
      <c r="F594" s="6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ht="15.0" customHeight="1">
      <c r="A595" s="6"/>
      <c r="B595" s="6"/>
      <c r="C595" s="7"/>
      <c r="D595" s="6"/>
      <c r="E595" s="6"/>
      <c r="F595" s="6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ht="15.0" customHeight="1">
      <c r="A596" s="6"/>
      <c r="B596" s="6"/>
      <c r="C596" s="7"/>
      <c r="D596" s="6"/>
      <c r="E596" s="6"/>
      <c r="F596" s="6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ht="15.0" customHeight="1">
      <c r="A597" s="6"/>
      <c r="B597" s="6"/>
      <c r="C597" s="7"/>
      <c r="D597" s="6"/>
      <c r="E597" s="6"/>
      <c r="F597" s="6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ht="15.0" customHeight="1">
      <c r="A598" s="6"/>
      <c r="B598" s="6"/>
      <c r="C598" s="7"/>
      <c r="D598" s="6"/>
      <c r="E598" s="6"/>
      <c r="F598" s="6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ht="15.0" customHeight="1">
      <c r="A599" s="6"/>
      <c r="B599" s="6"/>
      <c r="C599" s="7"/>
      <c r="D599" s="6"/>
      <c r="E599" s="6"/>
      <c r="F599" s="6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ht="15.0" customHeight="1">
      <c r="A600" s="6"/>
      <c r="B600" s="6"/>
      <c r="C600" s="7"/>
      <c r="D600" s="6"/>
      <c r="E600" s="6"/>
      <c r="F600" s="6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ht="15.0" customHeight="1">
      <c r="A601" s="6"/>
      <c r="B601" s="6"/>
      <c r="C601" s="7"/>
      <c r="D601" s="6"/>
      <c r="E601" s="6"/>
      <c r="F601" s="6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ht="15.0" customHeight="1">
      <c r="A602" s="6"/>
      <c r="B602" s="6"/>
      <c r="C602" s="7"/>
      <c r="D602" s="6"/>
      <c r="E602" s="6"/>
      <c r="F602" s="6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ht="15.0" customHeight="1">
      <c r="A603" s="6"/>
      <c r="B603" s="6"/>
      <c r="C603" s="7"/>
      <c r="D603" s="6"/>
      <c r="E603" s="6"/>
      <c r="F603" s="6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ht="15.0" customHeight="1">
      <c r="A604" s="6"/>
      <c r="B604" s="6"/>
      <c r="C604" s="7"/>
      <c r="D604" s="6"/>
      <c r="E604" s="6"/>
      <c r="F604" s="6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ht="15.0" customHeight="1">
      <c r="A605" s="6"/>
      <c r="B605" s="6"/>
      <c r="C605" s="7"/>
      <c r="D605" s="6"/>
      <c r="E605" s="6"/>
      <c r="F605" s="6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ht="15.0" customHeight="1">
      <c r="A606" s="6"/>
      <c r="B606" s="6"/>
      <c r="C606" s="7"/>
      <c r="D606" s="6"/>
      <c r="E606" s="6"/>
      <c r="F606" s="6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ht="15.0" customHeight="1">
      <c r="A607" s="6"/>
      <c r="B607" s="6"/>
      <c r="C607" s="7"/>
      <c r="D607" s="6"/>
      <c r="E607" s="6"/>
      <c r="F607" s="6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ht="15.0" customHeight="1">
      <c r="A608" s="6"/>
      <c r="B608" s="6"/>
      <c r="C608" s="7"/>
      <c r="D608" s="6"/>
      <c r="E608" s="6"/>
      <c r="F608" s="6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ht="15.0" customHeight="1">
      <c r="A609" s="6"/>
      <c r="B609" s="6"/>
      <c r="C609" s="7"/>
      <c r="D609" s="6"/>
      <c r="E609" s="6"/>
      <c r="F609" s="6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ht="15.0" customHeight="1">
      <c r="A610" s="6"/>
      <c r="B610" s="6"/>
      <c r="C610" s="7"/>
      <c r="D610" s="6"/>
      <c r="E610" s="6"/>
      <c r="F610" s="6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ht="15.0" customHeight="1">
      <c r="A611" s="6"/>
      <c r="B611" s="6"/>
      <c r="C611" s="7"/>
      <c r="D611" s="6"/>
      <c r="E611" s="6"/>
      <c r="F611" s="6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ht="15.0" customHeight="1">
      <c r="A612" s="6"/>
      <c r="B612" s="6"/>
      <c r="C612" s="7"/>
      <c r="D612" s="6"/>
      <c r="E612" s="6"/>
      <c r="F612" s="6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ht="15.0" customHeight="1">
      <c r="A613" s="6"/>
      <c r="B613" s="6"/>
      <c r="C613" s="7"/>
      <c r="D613" s="6"/>
      <c r="E613" s="6"/>
      <c r="F613" s="6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ht="15.0" customHeight="1">
      <c r="A614" s="6"/>
      <c r="B614" s="6"/>
      <c r="C614" s="7"/>
      <c r="D614" s="6"/>
      <c r="E614" s="6"/>
      <c r="F614" s="6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ht="15.0" customHeight="1">
      <c r="A615" s="6"/>
      <c r="B615" s="6"/>
      <c r="C615" s="7"/>
      <c r="D615" s="6"/>
      <c r="E615" s="6"/>
      <c r="F615" s="6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ht="15.0" customHeight="1">
      <c r="A616" s="6"/>
      <c r="B616" s="6"/>
      <c r="C616" s="7"/>
      <c r="D616" s="6"/>
      <c r="E616" s="6"/>
      <c r="F616" s="6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ht="15.0" customHeight="1">
      <c r="A617" s="6"/>
      <c r="B617" s="6"/>
      <c r="C617" s="7"/>
      <c r="D617" s="6"/>
      <c r="E617" s="6"/>
      <c r="F617" s="6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ht="15.0" customHeight="1">
      <c r="A618" s="6"/>
      <c r="B618" s="6"/>
      <c r="C618" s="7"/>
      <c r="D618" s="6"/>
      <c r="E618" s="6"/>
      <c r="F618" s="6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ht="15.0" customHeight="1">
      <c r="A619" s="6"/>
      <c r="B619" s="6"/>
      <c r="C619" s="7"/>
      <c r="D619" s="6"/>
      <c r="E619" s="6"/>
      <c r="F619" s="6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ht="15.0" customHeight="1">
      <c r="A620" s="6"/>
      <c r="B620" s="6"/>
      <c r="C620" s="7"/>
      <c r="D620" s="6"/>
      <c r="E620" s="6"/>
      <c r="F620" s="6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ht="15.0" customHeight="1">
      <c r="A621" s="6"/>
      <c r="B621" s="6"/>
      <c r="C621" s="7"/>
      <c r="D621" s="6"/>
      <c r="E621" s="6"/>
      <c r="F621" s="6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ht="15.0" customHeight="1">
      <c r="A622" s="6"/>
      <c r="B622" s="6"/>
      <c r="C622" s="7"/>
      <c r="D622" s="6"/>
      <c r="E622" s="6"/>
      <c r="F622" s="6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ht="15.0" customHeight="1">
      <c r="A623" s="6"/>
      <c r="B623" s="6"/>
      <c r="C623" s="7"/>
      <c r="D623" s="6"/>
      <c r="E623" s="6"/>
      <c r="F623" s="6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ht="15.0" customHeight="1">
      <c r="A624" s="6"/>
      <c r="B624" s="6"/>
      <c r="C624" s="7"/>
      <c r="D624" s="6"/>
      <c r="E624" s="6"/>
      <c r="F624" s="6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ht="15.0" customHeight="1">
      <c r="A625" s="6"/>
      <c r="B625" s="6"/>
      <c r="C625" s="7"/>
      <c r="D625" s="6"/>
      <c r="E625" s="6"/>
      <c r="F625" s="6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ht="15.0" customHeight="1">
      <c r="A626" s="6"/>
      <c r="B626" s="6"/>
      <c r="C626" s="7"/>
      <c r="D626" s="6"/>
      <c r="E626" s="6"/>
      <c r="F626" s="6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ht="15.0" customHeight="1">
      <c r="A627" s="6"/>
      <c r="B627" s="6"/>
      <c r="C627" s="7"/>
      <c r="D627" s="6"/>
      <c r="E627" s="6"/>
      <c r="F627" s="6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ht="15.0" customHeight="1">
      <c r="A628" s="6"/>
      <c r="B628" s="6"/>
      <c r="C628" s="7"/>
      <c r="D628" s="6"/>
      <c r="E628" s="6"/>
      <c r="F628" s="6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ht="15.0" customHeight="1">
      <c r="A629" s="6"/>
      <c r="B629" s="6"/>
      <c r="C629" s="7"/>
      <c r="D629" s="6"/>
      <c r="E629" s="6"/>
      <c r="F629" s="6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ht="15.0" customHeight="1">
      <c r="A630" s="6"/>
      <c r="B630" s="6"/>
      <c r="C630" s="7"/>
      <c r="D630" s="6"/>
      <c r="E630" s="6"/>
      <c r="F630" s="6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ht="15.0" customHeight="1">
      <c r="A631" s="6"/>
      <c r="B631" s="6"/>
      <c r="C631" s="7"/>
      <c r="D631" s="6"/>
      <c r="E631" s="6"/>
      <c r="F631" s="6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ht="15.0" customHeight="1">
      <c r="A632" s="6"/>
      <c r="B632" s="6"/>
      <c r="C632" s="7"/>
      <c r="D632" s="6"/>
      <c r="E632" s="6"/>
      <c r="F632" s="6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ht="15.0" customHeight="1">
      <c r="A633" s="6"/>
      <c r="B633" s="6"/>
      <c r="C633" s="7"/>
      <c r="D633" s="6"/>
      <c r="E633" s="6"/>
      <c r="F633" s="6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ht="15.0" customHeight="1">
      <c r="A634" s="6"/>
      <c r="B634" s="6"/>
      <c r="C634" s="7"/>
      <c r="D634" s="6"/>
      <c r="E634" s="6"/>
      <c r="F634" s="6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ht="15.0" customHeight="1">
      <c r="A635" s="6"/>
      <c r="B635" s="6"/>
      <c r="C635" s="7"/>
      <c r="D635" s="6"/>
      <c r="E635" s="6"/>
      <c r="F635" s="6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ht="15.0" customHeight="1">
      <c r="A636" s="6"/>
      <c r="B636" s="6"/>
      <c r="C636" s="7"/>
      <c r="D636" s="6"/>
      <c r="E636" s="6"/>
      <c r="F636" s="6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ht="15.0" customHeight="1">
      <c r="A637" s="6"/>
      <c r="B637" s="6"/>
      <c r="C637" s="7"/>
      <c r="D637" s="6"/>
      <c r="E637" s="6"/>
      <c r="F637" s="6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ht="15.0" customHeight="1">
      <c r="A638" s="6"/>
      <c r="B638" s="6"/>
      <c r="C638" s="7"/>
      <c r="D638" s="6"/>
      <c r="E638" s="6"/>
      <c r="F638" s="6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ht="15.0" customHeight="1">
      <c r="A639" s="6"/>
      <c r="B639" s="6"/>
      <c r="C639" s="7"/>
      <c r="D639" s="6"/>
      <c r="E639" s="6"/>
      <c r="F639" s="6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ht="15.0" customHeight="1">
      <c r="A640" s="6"/>
      <c r="B640" s="6"/>
      <c r="C640" s="7"/>
      <c r="D640" s="6"/>
      <c r="E640" s="6"/>
      <c r="F640" s="6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ht="15.0" customHeight="1">
      <c r="A641" s="6"/>
      <c r="B641" s="6"/>
      <c r="C641" s="7"/>
      <c r="D641" s="6"/>
      <c r="E641" s="6"/>
      <c r="F641" s="6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ht="15.0" customHeight="1">
      <c r="A642" s="6"/>
      <c r="B642" s="6"/>
      <c r="C642" s="7"/>
      <c r="D642" s="6"/>
      <c r="E642" s="6"/>
      <c r="F642" s="6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ht="15.0" customHeight="1">
      <c r="A643" s="6"/>
      <c r="B643" s="6"/>
      <c r="C643" s="7"/>
      <c r="D643" s="6"/>
      <c r="E643" s="6"/>
      <c r="F643" s="6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ht="15.0" customHeight="1">
      <c r="A644" s="6"/>
      <c r="B644" s="6"/>
      <c r="C644" s="7"/>
      <c r="D644" s="6"/>
      <c r="E644" s="6"/>
      <c r="F644" s="6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ht="15.0" customHeight="1">
      <c r="A645" s="6"/>
      <c r="B645" s="6"/>
      <c r="C645" s="7"/>
      <c r="D645" s="6"/>
      <c r="E645" s="6"/>
      <c r="F645" s="6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ht="15.0" customHeight="1">
      <c r="A646" s="6"/>
      <c r="B646" s="6"/>
      <c r="C646" s="7"/>
      <c r="D646" s="6"/>
      <c r="E646" s="6"/>
      <c r="F646" s="6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ht="15.0" customHeight="1">
      <c r="A647" s="6"/>
      <c r="B647" s="6"/>
      <c r="C647" s="7"/>
      <c r="D647" s="6"/>
      <c r="E647" s="6"/>
      <c r="F647" s="6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ht="15.0" customHeight="1">
      <c r="A648" s="6"/>
      <c r="B648" s="6"/>
      <c r="C648" s="7"/>
      <c r="D648" s="6"/>
      <c r="E648" s="6"/>
      <c r="F648" s="6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ht="15.0" customHeight="1">
      <c r="A649" s="6"/>
      <c r="B649" s="6"/>
      <c r="C649" s="7"/>
      <c r="D649" s="6"/>
      <c r="E649" s="6"/>
      <c r="F649" s="6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ht="15.0" customHeight="1">
      <c r="A650" s="6"/>
      <c r="B650" s="6"/>
      <c r="C650" s="7"/>
      <c r="D650" s="6"/>
      <c r="E650" s="6"/>
      <c r="F650" s="6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ht="15.0" customHeight="1">
      <c r="A651" s="6"/>
      <c r="B651" s="6"/>
      <c r="C651" s="7"/>
      <c r="D651" s="6"/>
      <c r="E651" s="6"/>
      <c r="F651" s="6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ht="15.0" customHeight="1">
      <c r="A652" s="6"/>
      <c r="B652" s="6"/>
      <c r="C652" s="7"/>
      <c r="D652" s="6"/>
      <c r="E652" s="6"/>
      <c r="F652" s="6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ht="15.0" customHeight="1">
      <c r="A653" s="6"/>
      <c r="B653" s="6"/>
      <c r="C653" s="7"/>
      <c r="D653" s="6"/>
      <c r="E653" s="6"/>
      <c r="F653" s="6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ht="15.0" customHeight="1">
      <c r="A654" s="6"/>
      <c r="B654" s="6"/>
      <c r="C654" s="7"/>
      <c r="D654" s="6"/>
      <c r="E654" s="6"/>
      <c r="F654" s="6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ht="15.0" customHeight="1">
      <c r="A655" s="6"/>
      <c r="B655" s="6"/>
      <c r="C655" s="7"/>
      <c r="D655" s="6"/>
      <c r="E655" s="6"/>
      <c r="F655" s="6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ht="15.0" customHeight="1">
      <c r="A656" s="6"/>
      <c r="B656" s="6"/>
      <c r="C656" s="7"/>
      <c r="D656" s="6"/>
      <c r="E656" s="6"/>
      <c r="F656" s="6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ht="15.0" customHeight="1">
      <c r="A657" s="6"/>
      <c r="B657" s="6"/>
      <c r="C657" s="7"/>
      <c r="D657" s="6"/>
      <c r="E657" s="6"/>
      <c r="F657" s="6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ht="15.0" customHeight="1">
      <c r="A658" s="6"/>
      <c r="B658" s="6"/>
      <c r="C658" s="7"/>
      <c r="D658" s="6"/>
      <c r="E658" s="6"/>
      <c r="F658" s="6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ht="15.0" customHeight="1">
      <c r="A659" s="6"/>
      <c r="B659" s="6"/>
      <c r="C659" s="7"/>
      <c r="D659" s="6"/>
      <c r="E659" s="6"/>
      <c r="F659" s="6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ht="15.0" customHeight="1">
      <c r="A660" s="6"/>
      <c r="B660" s="6"/>
      <c r="C660" s="7"/>
      <c r="D660" s="6"/>
      <c r="E660" s="6"/>
      <c r="F660" s="6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ht="15.0" customHeight="1">
      <c r="A661" s="6"/>
      <c r="B661" s="6"/>
      <c r="C661" s="7"/>
      <c r="D661" s="6"/>
      <c r="E661" s="6"/>
      <c r="F661" s="6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ht="15.0" customHeight="1">
      <c r="A662" s="6"/>
      <c r="B662" s="6"/>
      <c r="C662" s="7"/>
      <c r="D662" s="6"/>
      <c r="E662" s="6"/>
      <c r="F662" s="6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ht="15.0" customHeight="1">
      <c r="A663" s="6"/>
      <c r="B663" s="6"/>
      <c r="C663" s="7"/>
      <c r="D663" s="6"/>
      <c r="E663" s="6"/>
      <c r="F663" s="6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ht="15.0" customHeight="1">
      <c r="A664" s="6"/>
      <c r="B664" s="6"/>
      <c r="C664" s="7"/>
      <c r="D664" s="6"/>
      <c r="E664" s="6"/>
      <c r="F664" s="6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ht="15.0" customHeight="1">
      <c r="A665" s="6"/>
      <c r="B665" s="6"/>
      <c r="C665" s="7"/>
      <c r="D665" s="6"/>
      <c r="E665" s="6"/>
      <c r="F665" s="6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ht="15.0" customHeight="1">
      <c r="A666" s="6"/>
      <c r="B666" s="6"/>
      <c r="C666" s="7"/>
      <c r="D666" s="6"/>
      <c r="E666" s="6"/>
      <c r="F666" s="6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ht="15.0" customHeight="1">
      <c r="A667" s="6"/>
      <c r="B667" s="6"/>
      <c r="C667" s="7"/>
      <c r="D667" s="6"/>
      <c r="E667" s="6"/>
      <c r="F667" s="6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ht="15.0" customHeight="1">
      <c r="A668" s="6"/>
      <c r="B668" s="6"/>
      <c r="C668" s="7"/>
      <c r="D668" s="6"/>
      <c r="E668" s="6"/>
      <c r="F668" s="6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ht="15.0" customHeight="1">
      <c r="A669" s="6"/>
      <c r="B669" s="6"/>
      <c r="C669" s="7"/>
      <c r="D669" s="6"/>
      <c r="E669" s="6"/>
      <c r="F669" s="6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ht="15.0" customHeight="1">
      <c r="A670" s="6"/>
      <c r="B670" s="6"/>
      <c r="C670" s="7"/>
      <c r="D670" s="6"/>
      <c r="E670" s="6"/>
      <c r="F670" s="6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ht="15.0" customHeight="1">
      <c r="A671" s="6"/>
      <c r="B671" s="6"/>
      <c r="C671" s="7"/>
      <c r="D671" s="6"/>
      <c r="E671" s="6"/>
      <c r="F671" s="6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ht="15.0" customHeight="1">
      <c r="A672" s="6"/>
      <c r="B672" s="6"/>
      <c r="C672" s="7"/>
      <c r="D672" s="6"/>
      <c r="E672" s="6"/>
      <c r="F672" s="6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ht="15.0" customHeight="1">
      <c r="A673" s="6"/>
      <c r="B673" s="6"/>
      <c r="C673" s="7"/>
      <c r="D673" s="6"/>
      <c r="E673" s="6"/>
      <c r="F673" s="6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ht="15.0" customHeight="1">
      <c r="A674" s="6"/>
      <c r="B674" s="6"/>
      <c r="C674" s="7"/>
      <c r="D674" s="6"/>
      <c r="E674" s="6"/>
      <c r="F674" s="6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ht="15.0" customHeight="1">
      <c r="A675" s="6"/>
      <c r="B675" s="6"/>
      <c r="C675" s="7"/>
      <c r="D675" s="6"/>
      <c r="E675" s="6"/>
      <c r="F675" s="6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ht="15.0" customHeight="1">
      <c r="A676" s="6"/>
      <c r="B676" s="6"/>
      <c r="C676" s="7"/>
      <c r="D676" s="6"/>
      <c r="E676" s="6"/>
      <c r="F676" s="6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ht="15.0" customHeight="1">
      <c r="A677" s="6"/>
      <c r="B677" s="6"/>
      <c r="C677" s="7"/>
      <c r="D677" s="6"/>
      <c r="E677" s="6"/>
      <c r="F677" s="6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ht="15.0" customHeight="1">
      <c r="A678" s="6"/>
      <c r="B678" s="6"/>
      <c r="C678" s="7"/>
      <c r="D678" s="6"/>
      <c r="E678" s="6"/>
      <c r="F678" s="6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ht="15.0" customHeight="1">
      <c r="A679" s="6"/>
      <c r="B679" s="6"/>
      <c r="C679" s="7"/>
      <c r="D679" s="6"/>
      <c r="E679" s="6"/>
      <c r="F679" s="6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ht="15.0" customHeight="1">
      <c r="A680" s="6"/>
      <c r="B680" s="6"/>
      <c r="C680" s="7"/>
      <c r="D680" s="6"/>
      <c r="E680" s="6"/>
      <c r="F680" s="6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ht="15.0" customHeight="1">
      <c r="A681" s="6"/>
      <c r="B681" s="6"/>
      <c r="C681" s="7"/>
      <c r="D681" s="6"/>
      <c r="E681" s="6"/>
      <c r="F681" s="6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ht="15.0" customHeight="1">
      <c r="A682" s="6"/>
      <c r="B682" s="6"/>
      <c r="C682" s="7"/>
      <c r="D682" s="6"/>
      <c r="E682" s="6"/>
      <c r="F682" s="6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ht="15.0" customHeight="1">
      <c r="A683" s="6"/>
      <c r="B683" s="6"/>
      <c r="C683" s="7"/>
      <c r="D683" s="6"/>
      <c r="E683" s="6"/>
      <c r="F683" s="6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ht="15.0" customHeight="1">
      <c r="A684" s="6"/>
      <c r="B684" s="6"/>
      <c r="C684" s="7"/>
      <c r="D684" s="6"/>
      <c r="E684" s="6"/>
      <c r="F684" s="6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ht="15.0" customHeight="1">
      <c r="A685" s="6"/>
      <c r="B685" s="6"/>
      <c r="C685" s="7"/>
      <c r="D685" s="6"/>
      <c r="E685" s="6"/>
      <c r="F685" s="6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ht="15.0" customHeight="1">
      <c r="A686" s="6"/>
      <c r="B686" s="6"/>
      <c r="C686" s="7"/>
      <c r="D686" s="6"/>
      <c r="E686" s="6"/>
      <c r="F686" s="6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ht="15.0" customHeight="1">
      <c r="A687" s="6"/>
      <c r="B687" s="6"/>
      <c r="C687" s="7"/>
      <c r="D687" s="6"/>
      <c r="E687" s="6"/>
      <c r="F687" s="6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ht="15.0" customHeight="1">
      <c r="A688" s="6"/>
      <c r="B688" s="6"/>
      <c r="C688" s="7"/>
      <c r="D688" s="6"/>
      <c r="E688" s="6"/>
      <c r="F688" s="6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ht="15.0" customHeight="1">
      <c r="A689" s="6"/>
      <c r="B689" s="6"/>
      <c r="C689" s="7"/>
      <c r="D689" s="6"/>
      <c r="E689" s="6"/>
      <c r="F689" s="6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ht="15.0" customHeight="1">
      <c r="A690" s="6"/>
      <c r="B690" s="6"/>
      <c r="C690" s="7"/>
      <c r="D690" s="6"/>
      <c r="E690" s="6"/>
      <c r="F690" s="6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ht="15.0" customHeight="1">
      <c r="A691" s="6"/>
      <c r="B691" s="6"/>
      <c r="C691" s="7"/>
      <c r="D691" s="6"/>
      <c r="E691" s="6"/>
      <c r="F691" s="6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ht="15.0" customHeight="1">
      <c r="A692" s="6"/>
      <c r="B692" s="6"/>
      <c r="C692" s="7"/>
      <c r="D692" s="6"/>
      <c r="E692" s="6"/>
      <c r="F692" s="6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ht="15.0" customHeight="1">
      <c r="A693" s="6"/>
      <c r="B693" s="6"/>
      <c r="C693" s="7"/>
      <c r="D693" s="6"/>
      <c r="E693" s="6"/>
      <c r="F693" s="6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ht="15.0" customHeight="1">
      <c r="A694" s="6"/>
      <c r="B694" s="6"/>
      <c r="C694" s="7"/>
      <c r="D694" s="6"/>
      <c r="E694" s="6"/>
      <c r="F694" s="6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ht="15.0" customHeight="1">
      <c r="A695" s="6"/>
      <c r="B695" s="6"/>
      <c r="C695" s="7"/>
      <c r="D695" s="6"/>
      <c r="E695" s="6"/>
      <c r="F695" s="6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ht="15.0" customHeight="1">
      <c r="A696" s="6"/>
      <c r="B696" s="6"/>
      <c r="C696" s="7"/>
      <c r="D696" s="6"/>
      <c r="E696" s="6"/>
      <c r="F696" s="6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ht="15.0" customHeight="1">
      <c r="A697" s="6"/>
      <c r="B697" s="6"/>
      <c r="C697" s="7"/>
      <c r="D697" s="6"/>
      <c r="E697" s="6"/>
      <c r="F697" s="6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ht="15.0" customHeight="1">
      <c r="A698" s="6"/>
      <c r="B698" s="6"/>
      <c r="C698" s="7"/>
      <c r="D698" s="6"/>
      <c r="E698" s="6"/>
      <c r="F698" s="6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ht="15.0" customHeight="1">
      <c r="A699" s="6"/>
      <c r="B699" s="6"/>
      <c r="C699" s="7"/>
      <c r="D699" s="6"/>
      <c r="E699" s="6"/>
      <c r="F699" s="6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ht="15.0" customHeight="1">
      <c r="A700" s="6"/>
      <c r="B700" s="6"/>
      <c r="C700" s="7"/>
      <c r="D700" s="6"/>
      <c r="E700" s="6"/>
      <c r="F700" s="6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ht="15.0" customHeight="1">
      <c r="A701" s="6"/>
      <c r="B701" s="6"/>
      <c r="C701" s="7"/>
      <c r="D701" s="6"/>
      <c r="E701" s="6"/>
      <c r="F701" s="6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ht="15.0" customHeight="1">
      <c r="A702" s="6"/>
      <c r="B702" s="6"/>
      <c r="C702" s="7"/>
      <c r="D702" s="6"/>
      <c r="E702" s="6"/>
      <c r="F702" s="6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ht="15.0" customHeight="1">
      <c r="A703" s="6"/>
      <c r="B703" s="6"/>
      <c r="C703" s="7"/>
      <c r="D703" s="6"/>
      <c r="E703" s="6"/>
      <c r="F703" s="6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ht="15.0" customHeight="1">
      <c r="A704" s="6"/>
      <c r="B704" s="6"/>
      <c r="C704" s="7"/>
      <c r="D704" s="6"/>
      <c r="E704" s="6"/>
      <c r="F704" s="6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ht="15.0" customHeight="1">
      <c r="A705" s="6"/>
      <c r="B705" s="6"/>
      <c r="C705" s="7"/>
      <c r="D705" s="6"/>
      <c r="E705" s="6"/>
      <c r="F705" s="6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ht="15.0" customHeight="1">
      <c r="A706" s="6"/>
      <c r="B706" s="6"/>
      <c r="C706" s="7"/>
      <c r="D706" s="6"/>
      <c r="E706" s="6"/>
      <c r="F706" s="6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ht="15.0" customHeight="1">
      <c r="A707" s="6"/>
      <c r="B707" s="6"/>
      <c r="C707" s="7"/>
      <c r="D707" s="6"/>
      <c r="E707" s="6"/>
      <c r="F707" s="6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ht="15.0" customHeight="1">
      <c r="A708" s="6"/>
      <c r="B708" s="6"/>
      <c r="C708" s="7"/>
      <c r="D708" s="6"/>
      <c r="E708" s="6"/>
      <c r="F708" s="6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ht="15.0" customHeight="1">
      <c r="A709" s="6"/>
      <c r="B709" s="6"/>
      <c r="C709" s="7"/>
      <c r="D709" s="6"/>
      <c r="E709" s="6"/>
      <c r="F709" s="6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ht="15.0" customHeight="1">
      <c r="A710" s="6"/>
      <c r="B710" s="6"/>
      <c r="C710" s="7"/>
      <c r="D710" s="6"/>
      <c r="E710" s="6"/>
      <c r="F710" s="6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ht="15.0" customHeight="1">
      <c r="A711" s="6"/>
      <c r="B711" s="6"/>
      <c r="C711" s="7"/>
      <c r="D711" s="6"/>
      <c r="E711" s="6"/>
      <c r="F711" s="6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ht="15.0" customHeight="1">
      <c r="A712" s="6"/>
      <c r="B712" s="6"/>
      <c r="C712" s="7"/>
      <c r="D712" s="6"/>
      <c r="E712" s="6"/>
      <c r="F712" s="6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ht="15.0" customHeight="1">
      <c r="A713" s="6"/>
      <c r="B713" s="6"/>
      <c r="C713" s="7"/>
      <c r="D713" s="6"/>
      <c r="E713" s="6"/>
      <c r="F713" s="6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ht="15.0" customHeight="1">
      <c r="A714" s="6"/>
      <c r="B714" s="6"/>
      <c r="C714" s="7"/>
      <c r="D714" s="6"/>
      <c r="E714" s="6"/>
      <c r="F714" s="6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ht="15.0" customHeight="1">
      <c r="A715" s="6"/>
      <c r="B715" s="6"/>
      <c r="C715" s="7"/>
      <c r="D715" s="6"/>
      <c r="E715" s="6"/>
      <c r="F715" s="6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ht="15.0" customHeight="1">
      <c r="A716" s="6"/>
      <c r="B716" s="6"/>
      <c r="C716" s="7"/>
      <c r="D716" s="6"/>
      <c r="E716" s="6"/>
      <c r="F716" s="6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ht="15.0" customHeight="1">
      <c r="A717" s="6"/>
      <c r="B717" s="6"/>
      <c r="C717" s="7"/>
      <c r="D717" s="6"/>
      <c r="E717" s="6"/>
      <c r="F717" s="6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ht="15.0" customHeight="1">
      <c r="A718" s="6"/>
      <c r="B718" s="6"/>
      <c r="C718" s="7"/>
      <c r="D718" s="6"/>
      <c r="E718" s="6"/>
      <c r="F718" s="6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ht="15.0" customHeight="1">
      <c r="A719" s="6"/>
      <c r="B719" s="6"/>
      <c r="C719" s="7"/>
      <c r="D719" s="6"/>
      <c r="E719" s="6"/>
      <c r="F719" s="6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ht="15.0" customHeight="1">
      <c r="A720" s="6"/>
      <c r="B720" s="6"/>
      <c r="C720" s="7"/>
      <c r="D720" s="6"/>
      <c r="E720" s="6"/>
      <c r="F720" s="6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ht="15.0" customHeight="1">
      <c r="A721" s="6"/>
      <c r="B721" s="6"/>
      <c r="C721" s="7"/>
      <c r="D721" s="6"/>
      <c r="E721" s="6"/>
      <c r="F721" s="6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ht="15.0" customHeight="1">
      <c r="A722" s="6"/>
      <c r="B722" s="6"/>
      <c r="C722" s="7"/>
      <c r="D722" s="6"/>
      <c r="E722" s="6"/>
      <c r="F722" s="6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ht="15.0" customHeight="1">
      <c r="A723" s="6"/>
      <c r="B723" s="6"/>
      <c r="C723" s="7"/>
      <c r="D723" s="6"/>
      <c r="E723" s="6"/>
      <c r="F723" s="6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ht="15.0" customHeight="1">
      <c r="A724" s="6"/>
      <c r="B724" s="6"/>
      <c r="C724" s="7"/>
      <c r="D724" s="6"/>
      <c r="E724" s="6"/>
      <c r="F724" s="6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ht="15.0" customHeight="1">
      <c r="A725" s="6"/>
      <c r="B725" s="6"/>
      <c r="C725" s="7"/>
      <c r="D725" s="6"/>
      <c r="E725" s="6"/>
      <c r="F725" s="6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ht="15.0" customHeight="1">
      <c r="A726" s="6"/>
      <c r="B726" s="6"/>
      <c r="C726" s="7"/>
      <c r="D726" s="6"/>
      <c r="E726" s="6"/>
      <c r="F726" s="6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ht="15.0" customHeight="1">
      <c r="A727" s="6"/>
      <c r="B727" s="6"/>
      <c r="C727" s="7"/>
      <c r="D727" s="6"/>
      <c r="E727" s="6"/>
      <c r="F727" s="6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ht="15.0" customHeight="1">
      <c r="A728" s="6"/>
      <c r="B728" s="6"/>
      <c r="C728" s="7"/>
      <c r="D728" s="6"/>
      <c r="E728" s="6"/>
      <c r="F728" s="6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ht="15.0" customHeight="1">
      <c r="A729" s="6"/>
      <c r="B729" s="6"/>
      <c r="C729" s="7"/>
      <c r="D729" s="6"/>
      <c r="E729" s="6"/>
      <c r="F729" s="6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ht="15.0" customHeight="1">
      <c r="A730" s="6"/>
      <c r="B730" s="6"/>
      <c r="C730" s="7"/>
      <c r="D730" s="6"/>
      <c r="E730" s="6"/>
      <c r="F730" s="6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ht="15.0" customHeight="1">
      <c r="A731" s="6"/>
      <c r="B731" s="6"/>
      <c r="C731" s="7"/>
      <c r="D731" s="6"/>
      <c r="E731" s="6"/>
      <c r="F731" s="6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ht="15.0" customHeight="1">
      <c r="A732" s="6"/>
      <c r="B732" s="6"/>
      <c r="C732" s="7"/>
      <c r="D732" s="6"/>
      <c r="E732" s="6"/>
      <c r="F732" s="6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ht="15.0" customHeight="1">
      <c r="A733" s="6"/>
      <c r="B733" s="6"/>
      <c r="C733" s="7"/>
      <c r="D733" s="6"/>
      <c r="E733" s="6"/>
      <c r="F733" s="6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ht="15.0" customHeight="1">
      <c r="A734" s="6"/>
      <c r="B734" s="6"/>
      <c r="C734" s="7"/>
      <c r="D734" s="6"/>
      <c r="E734" s="6"/>
      <c r="F734" s="6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ht="15.0" customHeight="1">
      <c r="A735" s="6"/>
      <c r="B735" s="6"/>
      <c r="C735" s="7"/>
      <c r="D735" s="6"/>
      <c r="E735" s="6"/>
      <c r="F735" s="6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ht="15.0" customHeight="1">
      <c r="A736" s="6"/>
      <c r="B736" s="6"/>
      <c r="C736" s="7"/>
      <c r="D736" s="6"/>
      <c r="E736" s="6"/>
      <c r="F736" s="6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ht="15.0" customHeight="1">
      <c r="A737" s="6"/>
      <c r="B737" s="6"/>
      <c r="C737" s="7"/>
      <c r="D737" s="6"/>
      <c r="E737" s="6"/>
      <c r="F737" s="6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ht="15.0" customHeight="1">
      <c r="A738" s="6"/>
      <c r="B738" s="6"/>
      <c r="C738" s="7"/>
      <c r="D738" s="6"/>
      <c r="E738" s="6"/>
      <c r="F738" s="6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ht="15.0" customHeight="1">
      <c r="A739" s="6"/>
      <c r="B739" s="6"/>
      <c r="C739" s="7"/>
      <c r="D739" s="6"/>
      <c r="E739" s="6"/>
      <c r="F739" s="6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ht="15.0" customHeight="1">
      <c r="A740" s="6"/>
      <c r="B740" s="6"/>
      <c r="C740" s="7"/>
      <c r="D740" s="6"/>
      <c r="E740" s="6"/>
      <c r="F740" s="6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ht="15.0" customHeight="1">
      <c r="A741" s="6"/>
      <c r="B741" s="6"/>
      <c r="C741" s="7"/>
      <c r="D741" s="6"/>
      <c r="E741" s="6"/>
      <c r="F741" s="6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ht="15.0" customHeight="1">
      <c r="A742" s="6"/>
      <c r="B742" s="6"/>
      <c r="C742" s="7"/>
      <c r="D742" s="6"/>
      <c r="E742" s="6"/>
      <c r="F742" s="6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ht="15.0" customHeight="1">
      <c r="A743" s="6"/>
      <c r="B743" s="6"/>
      <c r="C743" s="7"/>
      <c r="D743" s="6"/>
      <c r="E743" s="6"/>
      <c r="F743" s="6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ht="15.0" customHeight="1">
      <c r="A744" s="6"/>
      <c r="B744" s="6"/>
      <c r="C744" s="7"/>
      <c r="D744" s="6"/>
      <c r="E744" s="6"/>
      <c r="F744" s="6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ht="15.0" customHeight="1">
      <c r="A745" s="6"/>
      <c r="B745" s="6"/>
      <c r="C745" s="7"/>
      <c r="D745" s="6"/>
      <c r="E745" s="6"/>
      <c r="F745" s="6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ht="15.0" customHeight="1">
      <c r="A746" s="6"/>
      <c r="B746" s="6"/>
      <c r="C746" s="7"/>
      <c r="D746" s="6"/>
      <c r="E746" s="6"/>
      <c r="F746" s="6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ht="15.0" customHeight="1">
      <c r="A747" s="6"/>
      <c r="B747" s="6"/>
      <c r="C747" s="7"/>
      <c r="D747" s="6"/>
      <c r="E747" s="6"/>
      <c r="F747" s="6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ht="15.0" customHeight="1">
      <c r="A748" s="6"/>
      <c r="B748" s="6"/>
      <c r="C748" s="7"/>
      <c r="D748" s="6"/>
      <c r="E748" s="6"/>
      <c r="F748" s="6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ht="15.0" customHeight="1">
      <c r="A749" s="6"/>
      <c r="B749" s="6"/>
      <c r="C749" s="7"/>
      <c r="D749" s="6"/>
      <c r="E749" s="6"/>
      <c r="F749" s="6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ht="15.0" customHeight="1">
      <c r="A750" s="6"/>
      <c r="B750" s="6"/>
      <c r="C750" s="7"/>
      <c r="D750" s="6"/>
      <c r="E750" s="6"/>
      <c r="F750" s="6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ht="15.0" customHeight="1">
      <c r="A751" s="6"/>
      <c r="B751" s="6"/>
      <c r="C751" s="7"/>
      <c r="D751" s="6"/>
      <c r="E751" s="6"/>
      <c r="F751" s="6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ht="15.0" customHeight="1">
      <c r="A752" s="6"/>
      <c r="B752" s="6"/>
      <c r="C752" s="7"/>
      <c r="D752" s="6"/>
      <c r="E752" s="6"/>
      <c r="F752" s="6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ht="15.0" customHeight="1">
      <c r="A753" s="6"/>
      <c r="B753" s="6"/>
      <c r="C753" s="7"/>
      <c r="D753" s="6"/>
      <c r="E753" s="6"/>
      <c r="F753" s="6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ht="15.0" customHeight="1">
      <c r="A754" s="6"/>
      <c r="B754" s="6"/>
      <c r="C754" s="7"/>
      <c r="D754" s="6"/>
      <c r="E754" s="6"/>
      <c r="F754" s="6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ht="15.0" customHeight="1">
      <c r="A755" s="6"/>
      <c r="B755" s="6"/>
      <c r="C755" s="7"/>
      <c r="D755" s="6"/>
      <c r="E755" s="6"/>
      <c r="F755" s="6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ht="15.0" customHeight="1">
      <c r="A756" s="6"/>
      <c r="B756" s="6"/>
      <c r="C756" s="7"/>
      <c r="D756" s="6"/>
      <c r="E756" s="6"/>
      <c r="F756" s="6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ht="15.0" customHeight="1">
      <c r="A757" s="6"/>
      <c r="B757" s="6"/>
      <c r="C757" s="7"/>
      <c r="D757" s="6"/>
      <c r="E757" s="6"/>
      <c r="F757" s="6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ht="15.0" customHeight="1">
      <c r="A758" s="6"/>
      <c r="B758" s="6"/>
      <c r="C758" s="7"/>
      <c r="D758" s="6"/>
      <c r="E758" s="6"/>
      <c r="F758" s="6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ht="15.0" customHeight="1">
      <c r="A759" s="6"/>
      <c r="B759" s="6"/>
      <c r="C759" s="7"/>
      <c r="D759" s="6"/>
      <c r="E759" s="6"/>
      <c r="F759" s="6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ht="15.0" customHeight="1">
      <c r="A760" s="6"/>
      <c r="B760" s="6"/>
      <c r="C760" s="7"/>
      <c r="D760" s="6"/>
      <c r="E760" s="6"/>
      <c r="F760" s="6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ht="15.0" customHeight="1">
      <c r="A761" s="6"/>
      <c r="B761" s="6"/>
      <c r="C761" s="7"/>
      <c r="D761" s="6"/>
      <c r="E761" s="6"/>
      <c r="F761" s="6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ht="15.0" customHeight="1">
      <c r="A762" s="6"/>
      <c r="B762" s="6"/>
      <c r="C762" s="7"/>
      <c r="D762" s="6"/>
      <c r="E762" s="6"/>
      <c r="F762" s="6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ht="15.0" customHeight="1">
      <c r="A763" s="6"/>
      <c r="B763" s="6"/>
      <c r="C763" s="7"/>
      <c r="D763" s="6"/>
      <c r="E763" s="6"/>
      <c r="F763" s="6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ht="15.0" customHeight="1">
      <c r="A764" s="6"/>
      <c r="B764" s="6"/>
      <c r="C764" s="7"/>
      <c r="D764" s="6"/>
      <c r="E764" s="6"/>
      <c r="F764" s="6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ht="15.0" customHeight="1">
      <c r="A765" s="6"/>
      <c r="B765" s="6"/>
      <c r="C765" s="7"/>
      <c r="D765" s="6"/>
      <c r="E765" s="6"/>
      <c r="F765" s="6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ht="15.0" customHeight="1">
      <c r="A766" s="6"/>
      <c r="B766" s="6"/>
      <c r="C766" s="7"/>
      <c r="D766" s="6"/>
      <c r="E766" s="6"/>
      <c r="F766" s="6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ht="15.0" customHeight="1">
      <c r="A767" s="6"/>
      <c r="B767" s="6"/>
      <c r="C767" s="7"/>
      <c r="D767" s="6"/>
      <c r="E767" s="6"/>
      <c r="F767" s="6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ht="15.0" customHeight="1">
      <c r="A768" s="6"/>
      <c r="B768" s="6"/>
      <c r="C768" s="7"/>
      <c r="D768" s="6"/>
      <c r="E768" s="6"/>
      <c r="F768" s="6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ht="15.0" customHeight="1">
      <c r="A769" s="6"/>
      <c r="B769" s="6"/>
      <c r="C769" s="7"/>
      <c r="D769" s="6"/>
      <c r="E769" s="6"/>
      <c r="F769" s="6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ht="15.0" customHeight="1">
      <c r="A770" s="6"/>
      <c r="B770" s="6"/>
      <c r="C770" s="7"/>
      <c r="D770" s="6"/>
      <c r="E770" s="6"/>
      <c r="F770" s="6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ht="15.0" customHeight="1">
      <c r="A771" s="6"/>
      <c r="B771" s="6"/>
      <c r="C771" s="7"/>
      <c r="D771" s="6"/>
      <c r="E771" s="6"/>
      <c r="F771" s="6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ht="15.0" customHeight="1">
      <c r="A772" s="6"/>
      <c r="B772" s="6"/>
      <c r="C772" s="7"/>
      <c r="D772" s="6"/>
      <c r="E772" s="6"/>
      <c r="F772" s="6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ht="15.0" customHeight="1">
      <c r="A773" s="6"/>
      <c r="B773" s="6"/>
      <c r="C773" s="7"/>
      <c r="D773" s="6"/>
      <c r="E773" s="6"/>
      <c r="F773" s="6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ht="15.0" customHeight="1">
      <c r="A774" s="6"/>
      <c r="B774" s="6"/>
      <c r="C774" s="7"/>
      <c r="D774" s="6"/>
      <c r="E774" s="6"/>
      <c r="F774" s="6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ht="15.0" customHeight="1">
      <c r="A775" s="6"/>
      <c r="B775" s="6"/>
      <c r="C775" s="7"/>
      <c r="D775" s="6"/>
      <c r="E775" s="6"/>
      <c r="F775" s="6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ht="15.0" customHeight="1">
      <c r="A776" s="6"/>
      <c r="B776" s="6"/>
      <c r="C776" s="7"/>
      <c r="D776" s="6"/>
      <c r="E776" s="6"/>
      <c r="F776" s="6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ht="15.0" customHeight="1">
      <c r="A777" s="6"/>
      <c r="B777" s="6"/>
      <c r="C777" s="7"/>
      <c r="D777" s="6"/>
      <c r="E777" s="6"/>
      <c r="F777" s="6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ht="15.0" customHeight="1">
      <c r="A778" s="6"/>
      <c r="B778" s="6"/>
      <c r="C778" s="7"/>
      <c r="D778" s="6"/>
      <c r="E778" s="6"/>
      <c r="F778" s="6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ht="15.0" customHeight="1">
      <c r="A779" s="6"/>
      <c r="B779" s="6"/>
      <c r="C779" s="7"/>
      <c r="D779" s="6"/>
      <c r="E779" s="6"/>
      <c r="F779" s="6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ht="15.0" customHeight="1">
      <c r="A780" s="6"/>
      <c r="B780" s="6"/>
      <c r="C780" s="7"/>
      <c r="D780" s="6"/>
      <c r="E780" s="6"/>
      <c r="F780" s="6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ht="15.0" customHeight="1">
      <c r="A781" s="6"/>
      <c r="B781" s="6"/>
      <c r="C781" s="7"/>
      <c r="D781" s="6"/>
      <c r="E781" s="6"/>
      <c r="F781" s="6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ht="15.0" customHeight="1">
      <c r="A782" s="6"/>
      <c r="B782" s="6"/>
      <c r="C782" s="7"/>
      <c r="D782" s="6"/>
      <c r="E782" s="6"/>
      <c r="F782" s="6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ht="15.0" customHeight="1">
      <c r="A783" s="6"/>
      <c r="B783" s="6"/>
      <c r="C783" s="7"/>
      <c r="D783" s="6"/>
      <c r="E783" s="6"/>
      <c r="F783" s="6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ht="15.0" customHeight="1">
      <c r="A784" s="6"/>
      <c r="B784" s="6"/>
      <c r="C784" s="7"/>
      <c r="D784" s="6"/>
      <c r="E784" s="6"/>
      <c r="F784" s="6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ht="15.0" customHeight="1">
      <c r="A785" s="6"/>
      <c r="B785" s="6"/>
      <c r="C785" s="7"/>
      <c r="D785" s="6"/>
      <c r="E785" s="6"/>
      <c r="F785" s="6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ht="15.0" customHeight="1">
      <c r="A786" s="6"/>
      <c r="B786" s="6"/>
      <c r="C786" s="7"/>
      <c r="D786" s="6"/>
      <c r="E786" s="6"/>
      <c r="F786" s="6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ht="15.0" customHeight="1">
      <c r="A787" s="6"/>
      <c r="B787" s="6"/>
      <c r="C787" s="7"/>
      <c r="D787" s="6"/>
      <c r="E787" s="6"/>
      <c r="F787" s="6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ht="15.0" customHeight="1">
      <c r="A788" s="6"/>
      <c r="B788" s="6"/>
      <c r="C788" s="7"/>
      <c r="D788" s="6"/>
      <c r="E788" s="6"/>
      <c r="F788" s="6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ht="15.0" customHeight="1">
      <c r="A789" s="6"/>
      <c r="B789" s="6"/>
      <c r="C789" s="7"/>
      <c r="D789" s="6"/>
      <c r="E789" s="6"/>
      <c r="F789" s="6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ht="15.0" customHeight="1">
      <c r="A790" s="6"/>
      <c r="B790" s="6"/>
      <c r="C790" s="7"/>
      <c r="D790" s="6"/>
      <c r="E790" s="6"/>
      <c r="F790" s="6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ht="15.0" customHeight="1">
      <c r="A791" s="6"/>
      <c r="B791" s="6"/>
      <c r="C791" s="7"/>
      <c r="D791" s="6"/>
      <c r="E791" s="6"/>
      <c r="F791" s="6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ht="15.0" customHeight="1">
      <c r="A792" s="6"/>
      <c r="B792" s="6"/>
      <c r="C792" s="7"/>
      <c r="D792" s="6"/>
      <c r="E792" s="6"/>
      <c r="F792" s="6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ht="15.0" customHeight="1">
      <c r="A793" s="6"/>
      <c r="B793" s="6"/>
      <c r="C793" s="7"/>
      <c r="D793" s="6"/>
      <c r="E793" s="6"/>
      <c r="F793" s="6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ht="15.0" customHeight="1">
      <c r="A794" s="6"/>
      <c r="B794" s="6"/>
      <c r="C794" s="7"/>
      <c r="D794" s="6"/>
      <c r="E794" s="6"/>
      <c r="F794" s="6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ht="15.0" customHeight="1">
      <c r="A795" s="6"/>
      <c r="B795" s="6"/>
      <c r="C795" s="7"/>
      <c r="D795" s="6"/>
      <c r="E795" s="6"/>
      <c r="F795" s="6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ht="15.0" customHeight="1">
      <c r="A796" s="6"/>
      <c r="B796" s="6"/>
      <c r="C796" s="7"/>
      <c r="D796" s="6"/>
      <c r="E796" s="6"/>
      <c r="F796" s="6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ht="15.0" customHeight="1">
      <c r="A797" s="6"/>
      <c r="B797" s="6"/>
      <c r="C797" s="7"/>
      <c r="D797" s="6"/>
      <c r="E797" s="6"/>
      <c r="F797" s="6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ht="15.0" customHeight="1">
      <c r="A798" s="6"/>
      <c r="B798" s="6"/>
      <c r="C798" s="7"/>
      <c r="D798" s="6"/>
      <c r="E798" s="6"/>
      <c r="F798" s="6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ht="15.0" customHeight="1">
      <c r="A799" s="6"/>
      <c r="B799" s="6"/>
      <c r="C799" s="7"/>
      <c r="D799" s="6"/>
      <c r="E799" s="6"/>
      <c r="F799" s="6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ht="15.0" customHeight="1">
      <c r="A800" s="6"/>
      <c r="B800" s="6"/>
      <c r="C800" s="7"/>
      <c r="D800" s="6"/>
      <c r="E800" s="6"/>
      <c r="F800" s="6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ht="15.0" customHeight="1">
      <c r="A801" s="6"/>
      <c r="B801" s="6"/>
      <c r="C801" s="7"/>
      <c r="D801" s="6"/>
      <c r="E801" s="6"/>
      <c r="F801" s="6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ht="15.0" customHeight="1">
      <c r="A802" s="6"/>
      <c r="B802" s="6"/>
      <c r="C802" s="7"/>
      <c r="D802" s="6"/>
      <c r="E802" s="6"/>
      <c r="F802" s="6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ht="15.0" customHeight="1">
      <c r="A803" s="6"/>
      <c r="B803" s="6"/>
      <c r="C803" s="7"/>
      <c r="D803" s="6"/>
      <c r="E803" s="6"/>
      <c r="F803" s="6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ht="15.0" customHeight="1">
      <c r="A804" s="6"/>
      <c r="B804" s="6"/>
      <c r="C804" s="7"/>
      <c r="D804" s="6"/>
      <c r="E804" s="6"/>
      <c r="F804" s="6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ht="15.0" customHeight="1">
      <c r="A805" s="6"/>
      <c r="B805" s="6"/>
      <c r="C805" s="7"/>
      <c r="D805" s="6"/>
      <c r="E805" s="6"/>
      <c r="F805" s="6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ht="15.0" customHeight="1">
      <c r="A806" s="6"/>
      <c r="B806" s="6"/>
      <c r="C806" s="7"/>
      <c r="D806" s="6"/>
      <c r="E806" s="6"/>
      <c r="F806" s="6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ht="15.0" customHeight="1">
      <c r="A807" s="6"/>
      <c r="B807" s="6"/>
      <c r="C807" s="7"/>
      <c r="D807" s="6"/>
      <c r="E807" s="6"/>
      <c r="F807" s="6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ht="15.0" customHeight="1">
      <c r="A808" s="6"/>
      <c r="B808" s="6"/>
      <c r="C808" s="7"/>
      <c r="D808" s="6"/>
      <c r="E808" s="6"/>
      <c r="F808" s="6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ht="15.0" customHeight="1">
      <c r="A809" s="6"/>
      <c r="B809" s="6"/>
      <c r="C809" s="7"/>
      <c r="D809" s="6"/>
      <c r="E809" s="6"/>
      <c r="F809" s="6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ht="15.0" customHeight="1">
      <c r="A810" s="6"/>
      <c r="B810" s="6"/>
      <c r="C810" s="7"/>
      <c r="D810" s="6"/>
      <c r="E810" s="6"/>
      <c r="F810" s="6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ht="15.0" customHeight="1">
      <c r="A811" s="6"/>
      <c r="B811" s="6"/>
      <c r="C811" s="7"/>
      <c r="D811" s="6"/>
      <c r="E811" s="6"/>
      <c r="F811" s="6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ht="15.0" customHeight="1">
      <c r="A812" s="6"/>
      <c r="B812" s="6"/>
      <c r="C812" s="7"/>
      <c r="D812" s="6"/>
      <c r="E812" s="6"/>
      <c r="F812" s="6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ht="15.0" customHeight="1">
      <c r="A813" s="6"/>
      <c r="B813" s="6"/>
      <c r="C813" s="7"/>
      <c r="D813" s="6"/>
      <c r="E813" s="6"/>
      <c r="F813" s="6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ht="15.0" customHeight="1">
      <c r="A814" s="6"/>
      <c r="B814" s="6"/>
      <c r="C814" s="7"/>
      <c r="D814" s="6"/>
      <c r="E814" s="6"/>
      <c r="F814" s="6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ht="15.0" customHeight="1">
      <c r="A815" s="6"/>
      <c r="B815" s="6"/>
      <c r="C815" s="7"/>
      <c r="D815" s="6"/>
      <c r="E815" s="6"/>
      <c r="F815" s="6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ht="15.0" customHeight="1">
      <c r="A816" s="6"/>
      <c r="B816" s="6"/>
      <c r="C816" s="7"/>
      <c r="D816" s="6"/>
      <c r="E816" s="6"/>
      <c r="F816" s="6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ht="15.0" customHeight="1">
      <c r="A817" s="6"/>
      <c r="B817" s="6"/>
      <c r="C817" s="7"/>
      <c r="D817" s="6"/>
      <c r="E817" s="6"/>
      <c r="F817" s="6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ht="15.0" customHeight="1">
      <c r="A818" s="6"/>
      <c r="B818" s="6"/>
      <c r="C818" s="7"/>
      <c r="D818" s="6"/>
      <c r="E818" s="6"/>
      <c r="F818" s="6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ht="15.0" customHeight="1">
      <c r="A819" s="6"/>
      <c r="B819" s="6"/>
      <c r="C819" s="7"/>
      <c r="D819" s="6"/>
      <c r="E819" s="6"/>
      <c r="F819" s="6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ht="15.0" customHeight="1">
      <c r="A820" s="6"/>
      <c r="B820" s="6"/>
      <c r="C820" s="7"/>
      <c r="D820" s="6"/>
      <c r="E820" s="6"/>
      <c r="F820" s="6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ht="15.0" customHeight="1">
      <c r="A821" s="6"/>
      <c r="B821" s="6"/>
      <c r="C821" s="7"/>
      <c r="D821" s="6"/>
      <c r="E821" s="6"/>
      <c r="F821" s="6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ht="15.0" customHeight="1">
      <c r="A822" s="6"/>
      <c r="B822" s="6"/>
      <c r="C822" s="7"/>
      <c r="D822" s="6"/>
      <c r="E822" s="6"/>
      <c r="F822" s="6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ht="15.0" customHeight="1">
      <c r="A823" s="6"/>
      <c r="B823" s="6"/>
      <c r="C823" s="7"/>
      <c r="D823" s="6"/>
      <c r="E823" s="6"/>
      <c r="F823" s="6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ht="15.0" customHeight="1">
      <c r="A824" s="6"/>
      <c r="B824" s="6"/>
      <c r="C824" s="7"/>
      <c r="D824" s="6"/>
      <c r="E824" s="6"/>
      <c r="F824" s="6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ht="15.0" customHeight="1">
      <c r="A825" s="6"/>
      <c r="B825" s="6"/>
      <c r="C825" s="7"/>
      <c r="D825" s="6"/>
      <c r="E825" s="6"/>
      <c r="F825" s="6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ht="15.0" customHeight="1">
      <c r="A826" s="6"/>
      <c r="B826" s="6"/>
      <c r="C826" s="7"/>
      <c r="D826" s="6"/>
      <c r="E826" s="6"/>
      <c r="F826" s="6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ht="15.0" customHeight="1">
      <c r="A827" s="6"/>
      <c r="B827" s="6"/>
      <c r="C827" s="7"/>
      <c r="D827" s="6"/>
      <c r="E827" s="6"/>
      <c r="F827" s="6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ht="15.0" customHeight="1">
      <c r="A828" s="6"/>
      <c r="B828" s="6"/>
      <c r="C828" s="7"/>
      <c r="D828" s="6"/>
      <c r="E828" s="6"/>
      <c r="F828" s="6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ht="15.0" customHeight="1">
      <c r="A829" s="6"/>
      <c r="B829" s="6"/>
      <c r="C829" s="7"/>
      <c r="D829" s="6"/>
      <c r="E829" s="6"/>
      <c r="F829" s="6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ht="15.0" customHeight="1">
      <c r="A830" s="6"/>
      <c r="B830" s="6"/>
      <c r="C830" s="7"/>
      <c r="D830" s="6"/>
      <c r="E830" s="6"/>
      <c r="F830" s="6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ht="15.0" customHeight="1">
      <c r="A831" s="6"/>
      <c r="B831" s="6"/>
      <c r="C831" s="7"/>
      <c r="D831" s="6"/>
      <c r="E831" s="6"/>
      <c r="F831" s="6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ht="15.0" customHeight="1">
      <c r="A832" s="6"/>
      <c r="B832" s="6"/>
      <c r="C832" s="7"/>
      <c r="D832" s="6"/>
      <c r="E832" s="6"/>
      <c r="F832" s="6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ht="15.0" customHeight="1">
      <c r="A833" s="6"/>
      <c r="B833" s="6"/>
      <c r="C833" s="7"/>
      <c r="D833" s="6"/>
      <c r="E833" s="6"/>
      <c r="F833" s="6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ht="15.0" customHeight="1">
      <c r="A834" s="6"/>
      <c r="B834" s="6"/>
      <c r="C834" s="7"/>
      <c r="D834" s="6"/>
      <c r="E834" s="6"/>
      <c r="F834" s="6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ht="15.0" customHeight="1">
      <c r="A835" s="6"/>
      <c r="B835" s="6"/>
      <c r="C835" s="7"/>
      <c r="D835" s="6"/>
      <c r="E835" s="6"/>
      <c r="F835" s="6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ht="15.0" customHeight="1">
      <c r="A836" s="6"/>
      <c r="B836" s="6"/>
      <c r="C836" s="7"/>
      <c r="D836" s="6"/>
      <c r="E836" s="6"/>
      <c r="F836" s="6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ht="15.0" customHeight="1">
      <c r="A837" s="6"/>
      <c r="B837" s="6"/>
      <c r="C837" s="7"/>
      <c r="D837" s="6"/>
      <c r="E837" s="6"/>
      <c r="F837" s="6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ht="15.0" customHeight="1">
      <c r="A838" s="6"/>
      <c r="B838" s="6"/>
      <c r="C838" s="7"/>
      <c r="D838" s="6"/>
      <c r="E838" s="6"/>
      <c r="F838" s="6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ht="15.0" customHeight="1">
      <c r="A839" s="6"/>
      <c r="B839" s="6"/>
      <c r="C839" s="7"/>
      <c r="D839" s="6"/>
      <c r="E839" s="6"/>
      <c r="F839" s="6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ht="15.0" customHeight="1">
      <c r="A840" s="6"/>
      <c r="B840" s="6"/>
      <c r="C840" s="7"/>
      <c r="D840" s="6"/>
      <c r="E840" s="6"/>
      <c r="F840" s="6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ht="15.0" customHeight="1">
      <c r="A841" s="6"/>
      <c r="B841" s="6"/>
      <c r="C841" s="7"/>
      <c r="D841" s="6"/>
      <c r="E841" s="6"/>
      <c r="F841" s="6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ht="15.0" customHeight="1">
      <c r="A842" s="6"/>
      <c r="B842" s="6"/>
      <c r="C842" s="7"/>
      <c r="D842" s="6"/>
      <c r="E842" s="6"/>
      <c r="F842" s="6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ht="15.0" customHeight="1">
      <c r="A843" s="6"/>
      <c r="B843" s="6"/>
      <c r="C843" s="7"/>
      <c r="D843" s="6"/>
      <c r="E843" s="6"/>
      <c r="F843" s="6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ht="15.0" customHeight="1">
      <c r="A844" s="6"/>
      <c r="B844" s="6"/>
      <c r="C844" s="7"/>
      <c r="D844" s="6"/>
      <c r="E844" s="6"/>
      <c r="F844" s="6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ht="15.0" customHeight="1">
      <c r="A845" s="6"/>
      <c r="B845" s="6"/>
      <c r="C845" s="7"/>
      <c r="D845" s="6"/>
      <c r="E845" s="6"/>
      <c r="F845" s="6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ht="15.0" customHeight="1">
      <c r="A846" s="6"/>
      <c r="B846" s="6"/>
      <c r="C846" s="7"/>
      <c r="D846" s="6"/>
      <c r="E846" s="6"/>
      <c r="F846" s="6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ht="15.0" customHeight="1">
      <c r="A847" s="6"/>
      <c r="B847" s="6"/>
      <c r="C847" s="7"/>
      <c r="D847" s="6"/>
      <c r="E847" s="6"/>
      <c r="F847" s="6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ht="15.0" customHeight="1">
      <c r="A848" s="6"/>
      <c r="B848" s="6"/>
      <c r="C848" s="7"/>
      <c r="D848" s="6"/>
      <c r="E848" s="6"/>
      <c r="F848" s="6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ht="15.0" customHeight="1">
      <c r="A849" s="6"/>
      <c r="B849" s="6"/>
      <c r="C849" s="7"/>
      <c r="D849" s="6"/>
      <c r="E849" s="6"/>
      <c r="F849" s="6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ht="15.0" customHeight="1">
      <c r="A850" s="6"/>
      <c r="B850" s="6"/>
      <c r="C850" s="7"/>
      <c r="D850" s="6"/>
      <c r="E850" s="6"/>
      <c r="F850" s="6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ht="15.0" customHeight="1">
      <c r="A851" s="6"/>
      <c r="B851" s="6"/>
      <c r="C851" s="7"/>
      <c r="D851" s="6"/>
      <c r="E851" s="6"/>
      <c r="F851" s="6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ht="15.0" customHeight="1">
      <c r="A852" s="6"/>
      <c r="B852" s="6"/>
      <c r="C852" s="7"/>
      <c r="D852" s="6"/>
      <c r="E852" s="6"/>
      <c r="F852" s="6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ht="15.0" customHeight="1">
      <c r="A853" s="6"/>
      <c r="B853" s="6"/>
      <c r="C853" s="7"/>
      <c r="D853" s="6"/>
      <c r="E853" s="6"/>
      <c r="F853" s="6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ht="15.0" customHeight="1">
      <c r="A854" s="6"/>
      <c r="B854" s="6"/>
      <c r="C854" s="7"/>
      <c r="D854" s="6"/>
      <c r="E854" s="6"/>
      <c r="F854" s="6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ht="15.0" customHeight="1">
      <c r="A855" s="6"/>
      <c r="B855" s="6"/>
      <c r="C855" s="7"/>
      <c r="D855" s="6"/>
      <c r="E855" s="6"/>
      <c r="F855" s="6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ht="15.0" customHeight="1">
      <c r="A856" s="6"/>
      <c r="B856" s="6"/>
      <c r="C856" s="7"/>
      <c r="D856" s="6"/>
      <c r="E856" s="6"/>
      <c r="F856" s="6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ht="15.0" customHeight="1">
      <c r="A857" s="6"/>
      <c r="B857" s="6"/>
      <c r="C857" s="7"/>
      <c r="D857" s="6"/>
      <c r="E857" s="6"/>
      <c r="F857" s="6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ht="15.0" customHeight="1">
      <c r="A858" s="6"/>
      <c r="B858" s="6"/>
      <c r="C858" s="7"/>
      <c r="D858" s="6"/>
      <c r="E858" s="6"/>
      <c r="F858" s="6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ht="15.0" customHeight="1">
      <c r="A859" s="6"/>
      <c r="B859" s="6"/>
      <c r="C859" s="7"/>
      <c r="D859" s="6"/>
      <c r="E859" s="6"/>
      <c r="F859" s="6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ht="15.0" customHeight="1">
      <c r="A860" s="6"/>
      <c r="B860" s="6"/>
      <c r="C860" s="7"/>
      <c r="D860" s="6"/>
      <c r="E860" s="6"/>
      <c r="F860" s="6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ht="15.0" customHeight="1">
      <c r="A861" s="6"/>
      <c r="B861" s="6"/>
      <c r="C861" s="7"/>
      <c r="D861" s="6"/>
      <c r="E861" s="6"/>
      <c r="F861" s="6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ht="15.0" customHeight="1">
      <c r="A862" s="6"/>
      <c r="B862" s="6"/>
      <c r="C862" s="7"/>
      <c r="D862" s="6"/>
      <c r="E862" s="6"/>
      <c r="F862" s="6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ht="15.0" customHeight="1">
      <c r="A863" s="6"/>
      <c r="B863" s="6"/>
      <c r="C863" s="7"/>
      <c r="D863" s="6"/>
      <c r="E863" s="6"/>
      <c r="F863" s="6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ht="15.0" customHeight="1">
      <c r="A864" s="6"/>
      <c r="B864" s="6"/>
      <c r="C864" s="7"/>
      <c r="D864" s="6"/>
      <c r="E864" s="6"/>
      <c r="F864" s="6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ht="15.0" customHeight="1">
      <c r="A865" s="6"/>
      <c r="B865" s="6"/>
      <c r="C865" s="7"/>
      <c r="D865" s="6"/>
      <c r="E865" s="6"/>
      <c r="F865" s="6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ht="15.0" customHeight="1">
      <c r="A866" s="6"/>
      <c r="B866" s="6"/>
      <c r="C866" s="7"/>
      <c r="D866" s="6"/>
      <c r="E866" s="6"/>
      <c r="F866" s="6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ht="15.0" customHeight="1">
      <c r="A867" s="6"/>
      <c r="B867" s="6"/>
      <c r="C867" s="7"/>
      <c r="D867" s="6"/>
      <c r="E867" s="6"/>
      <c r="F867" s="6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ht="15.0" customHeight="1">
      <c r="A868" s="6"/>
      <c r="B868" s="6"/>
      <c r="C868" s="7"/>
      <c r="D868" s="6"/>
      <c r="E868" s="6"/>
      <c r="F868" s="6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ht="15.0" customHeight="1">
      <c r="A869" s="6"/>
      <c r="B869" s="6"/>
      <c r="C869" s="7"/>
      <c r="D869" s="6"/>
      <c r="E869" s="6"/>
      <c r="F869" s="6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ht="15.0" customHeight="1">
      <c r="A870" s="6"/>
      <c r="B870" s="6"/>
      <c r="C870" s="7"/>
      <c r="D870" s="6"/>
      <c r="E870" s="6"/>
      <c r="F870" s="6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ht="15.0" customHeight="1">
      <c r="A871" s="6"/>
      <c r="B871" s="6"/>
      <c r="C871" s="7"/>
      <c r="D871" s="6"/>
      <c r="E871" s="6"/>
      <c r="F871" s="6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ht="15.0" customHeight="1">
      <c r="A872" s="6"/>
      <c r="B872" s="6"/>
      <c r="C872" s="7"/>
      <c r="D872" s="6"/>
      <c r="E872" s="6"/>
      <c r="F872" s="6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ht="15.0" customHeight="1">
      <c r="A873" s="6"/>
      <c r="B873" s="6"/>
      <c r="C873" s="7"/>
      <c r="D873" s="6"/>
      <c r="E873" s="6"/>
      <c r="F873" s="6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ht="15.0" customHeight="1">
      <c r="A874" s="6"/>
      <c r="B874" s="6"/>
      <c r="C874" s="7"/>
      <c r="D874" s="6"/>
      <c r="E874" s="6"/>
      <c r="F874" s="6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ht="15.0" customHeight="1">
      <c r="A875" s="6"/>
      <c r="B875" s="6"/>
      <c r="C875" s="7"/>
      <c r="D875" s="6"/>
      <c r="E875" s="6"/>
      <c r="F875" s="6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ht="15.0" customHeight="1">
      <c r="A876" s="6"/>
      <c r="B876" s="6"/>
      <c r="C876" s="7"/>
      <c r="D876" s="6"/>
      <c r="E876" s="6"/>
      <c r="F876" s="6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ht="15.0" customHeight="1">
      <c r="A877" s="6"/>
      <c r="B877" s="6"/>
      <c r="C877" s="7"/>
      <c r="D877" s="6"/>
      <c r="E877" s="6"/>
      <c r="F877" s="6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ht="15.0" customHeight="1">
      <c r="A878" s="6"/>
      <c r="B878" s="6"/>
      <c r="C878" s="7"/>
      <c r="D878" s="6"/>
      <c r="E878" s="6"/>
      <c r="F878" s="6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ht="15.0" customHeight="1">
      <c r="A879" s="6"/>
      <c r="B879" s="6"/>
      <c r="C879" s="7"/>
      <c r="D879" s="6"/>
      <c r="E879" s="6"/>
      <c r="F879" s="6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ht="15.0" customHeight="1">
      <c r="A880" s="6"/>
      <c r="B880" s="6"/>
      <c r="C880" s="7"/>
      <c r="D880" s="6"/>
      <c r="E880" s="6"/>
      <c r="F880" s="6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ht="15.0" customHeight="1">
      <c r="A881" s="6"/>
      <c r="B881" s="6"/>
      <c r="C881" s="7"/>
      <c r="D881" s="6"/>
      <c r="E881" s="6"/>
      <c r="F881" s="6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ht="15.0" customHeight="1">
      <c r="A882" s="6"/>
      <c r="B882" s="6"/>
      <c r="C882" s="7"/>
      <c r="D882" s="6"/>
      <c r="E882" s="6"/>
      <c r="F882" s="6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ht="15.0" customHeight="1">
      <c r="A883" s="6"/>
      <c r="B883" s="6"/>
      <c r="C883" s="7"/>
      <c r="D883" s="6"/>
      <c r="E883" s="6"/>
      <c r="F883" s="6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ht="15.0" customHeight="1">
      <c r="A884" s="6"/>
      <c r="B884" s="6"/>
      <c r="C884" s="7"/>
      <c r="D884" s="6"/>
      <c r="E884" s="6"/>
      <c r="F884" s="6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ht="15.0" customHeight="1">
      <c r="A885" s="6"/>
      <c r="B885" s="6"/>
      <c r="C885" s="7"/>
      <c r="D885" s="6"/>
      <c r="E885" s="6"/>
      <c r="F885" s="6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ht="15.0" customHeight="1">
      <c r="A886" s="6"/>
      <c r="B886" s="6"/>
      <c r="C886" s="7"/>
      <c r="D886" s="6"/>
      <c r="E886" s="6"/>
      <c r="F886" s="6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ht="15.0" customHeight="1">
      <c r="A887" s="6"/>
      <c r="B887" s="6"/>
      <c r="C887" s="7"/>
      <c r="D887" s="6"/>
      <c r="E887" s="6"/>
      <c r="F887" s="6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ht="15.0" customHeight="1">
      <c r="A888" s="6"/>
      <c r="B888" s="6"/>
      <c r="C888" s="7"/>
      <c r="D888" s="6"/>
      <c r="E888" s="6"/>
      <c r="F888" s="6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ht="15.0" customHeight="1">
      <c r="A889" s="6"/>
      <c r="B889" s="6"/>
      <c r="C889" s="7"/>
      <c r="D889" s="6"/>
      <c r="E889" s="6"/>
      <c r="F889" s="6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ht="15.0" customHeight="1">
      <c r="A890" s="6"/>
      <c r="B890" s="6"/>
      <c r="C890" s="7"/>
      <c r="D890" s="6"/>
      <c r="E890" s="6"/>
      <c r="F890" s="6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ht="15.0" customHeight="1">
      <c r="A891" s="6"/>
      <c r="B891" s="6"/>
      <c r="C891" s="7"/>
      <c r="D891" s="6"/>
      <c r="E891" s="6"/>
      <c r="F891" s="6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ht="15.0" customHeight="1">
      <c r="A892" s="6"/>
      <c r="B892" s="6"/>
      <c r="C892" s="7"/>
      <c r="D892" s="6"/>
      <c r="E892" s="6"/>
      <c r="F892" s="6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ht="15.0" customHeight="1">
      <c r="A893" s="6"/>
      <c r="B893" s="6"/>
      <c r="C893" s="7"/>
      <c r="D893" s="6"/>
      <c r="E893" s="6"/>
      <c r="F893" s="6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ht="15.0" customHeight="1">
      <c r="A894" s="6"/>
      <c r="B894" s="6"/>
      <c r="C894" s="7"/>
      <c r="D894" s="6"/>
      <c r="E894" s="6"/>
      <c r="F894" s="6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ht="15.0" customHeight="1">
      <c r="A895" s="6"/>
      <c r="B895" s="6"/>
      <c r="C895" s="7"/>
      <c r="D895" s="6"/>
      <c r="E895" s="6"/>
      <c r="F895" s="6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ht="15.0" customHeight="1">
      <c r="A896" s="6"/>
      <c r="B896" s="6"/>
      <c r="C896" s="7"/>
      <c r="D896" s="6"/>
      <c r="E896" s="6"/>
      <c r="F896" s="6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ht="15.0" customHeight="1">
      <c r="A897" s="6"/>
      <c r="B897" s="6"/>
      <c r="C897" s="7"/>
      <c r="D897" s="6"/>
      <c r="E897" s="6"/>
      <c r="F897" s="6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ht="15.0" customHeight="1">
      <c r="A898" s="6"/>
      <c r="B898" s="6"/>
      <c r="C898" s="7"/>
      <c r="D898" s="6"/>
      <c r="E898" s="6"/>
      <c r="F898" s="6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ht="15.0" customHeight="1">
      <c r="A899" s="6"/>
      <c r="B899" s="6"/>
      <c r="C899" s="7"/>
      <c r="D899" s="6"/>
      <c r="E899" s="6"/>
      <c r="F899" s="6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ht="15.0" customHeight="1">
      <c r="A900" s="6"/>
      <c r="B900" s="6"/>
      <c r="C900" s="7"/>
      <c r="D900" s="6"/>
      <c r="E900" s="6"/>
      <c r="F900" s="6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ht="15.0" customHeight="1">
      <c r="A901" s="6"/>
      <c r="B901" s="6"/>
      <c r="C901" s="7"/>
      <c r="D901" s="6"/>
      <c r="E901" s="6"/>
      <c r="F901" s="6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ht="15.0" customHeight="1">
      <c r="A902" s="6"/>
      <c r="B902" s="6"/>
      <c r="C902" s="7"/>
      <c r="D902" s="6"/>
      <c r="E902" s="6"/>
      <c r="F902" s="6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ht="15.0" customHeight="1">
      <c r="A903" s="6"/>
      <c r="B903" s="6"/>
      <c r="C903" s="7"/>
      <c r="D903" s="6"/>
      <c r="E903" s="6"/>
      <c r="F903" s="6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ht="15.0" customHeight="1">
      <c r="A904" s="6"/>
      <c r="B904" s="6"/>
      <c r="C904" s="7"/>
      <c r="D904" s="6"/>
      <c r="E904" s="6"/>
      <c r="F904" s="6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ht="15.0" customHeight="1">
      <c r="A905" s="6"/>
      <c r="B905" s="6"/>
      <c r="C905" s="7"/>
      <c r="D905" s="6"/>
      <c r="E905" s="6"/>
      <c r="F905" s="6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ht="15.0" customHeight="1">
      <c r="A906" s="6"/>
      <c r="B906" s="6"/>
      <c r="C906" s="7"/>
      <c r="D906" s="6"/>
      <c r="E906" s="6"/>
      <c r="F906" s="6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ht="15.0" customHeight="1">
      <c r="A907" s="6"/>
      <c r="B907" s="6"/>
      <c r="C907" s="7"/>
      <c r="D907" s="6"/>
      <c r="E907" s="6"/>
      <c r="F907" s="6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ht="15.0" customHeight="1">
      <c r="A908" s="6"/>
      <c r="B908" s="6"/>
      <c r="C908" s="7"/>
      <c r="D908" s="6"/>
      <c r="E908" s="6"/>
      <c r="F908" s="6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ht="15.0" customHeight="1">
      <c r="A909" s="6"/>
      <c r="B909" s="6"/>
      <c r="C909" s="7"/>
      <c r="D909" s="6"/>
      <c r="E909" s="6"/>
      <c r="F909" s="6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ht="15.0" customHeight="1">
      <c r="A910" s="6"/>
      <c r="B910" s="6"/>
      <c r="C910" s="7"/>
      <c r="D910" s="6"/>
      <c r="E910" s="6"/>
      <c r="F910" s="6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ht="15.0" customHeight="1">
      <c r="A911" s="6"/>
      <c r="B911" s="6"/>
      <c r="C911" s="7"/>
      <c r="D911" s="6"/>
      <c r="E911" s="6"/>
      <c r="F911" s="6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ht="15.0" customHeight="1">
      <c r="A912" s="6"/>
      <c r="B912" s="6"/>
      <c r="C912" s="7"/>
      <c r="D912" s="6"/>
      <c r="E912" s="6"/>
      <c r="F912" s="6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ht="15.0" customHeight="1">
      <c r="A913" s="6"/>
      <c r="B913" s="6"/>
      <c r="C913" s="7"/>
      <c r="D913" s="6"/>
      <c r="E913" s="6"/>
      <c r="F913" s="6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ht="15.0" customHeight="1">
      <c r="A914" s="6"/>
      <c r="B914" s="6"/>
      <c r="C914" s="7"/>
      <c r="D914" s="6"/>
      <c r="E914" s="6"/>
      <c r="F914" s="6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ht="15.0" customHeight="1">
      <c r="A915" s="6"/>
      <c r="B915" s="6"/>
      <c r="C915" s="7"/>
      <c r="D915" s="6"/>
      <c r="E915" s="6"/>
      <c r="F915" s="6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ht="15.0" customHeight="1">
      <c r="A916" s="6"/>
      <c r="B916" s="6"/>
      <c r="C916" s="7"/>
      <c r="D916" s="6"/>
      <c r="E916" s="6"/>
      <c r="F916" s="6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ht="15.0" customHeight="1">
      <c r="A917" s="6"/>
      <c r="B917" s="6"/>
      <c r="C917" s="7"/>
      <c r="D917" s="6"/>
      <c r="E917" s="6"/>
      <c r="F917" s="6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ht="15.0" customHeight="1">
      <c r="A918" s="6"/>
      <c r="B918" s="6"/>
      <c r="C918" s="7"/>
      <c r="D918" s="6"/>
      <c r="E918" s="6"/>
      <c r="F918" s="6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ht="15.0" customHeight="1">
      <c r="A919" s="6"/>
      <c r="B919" s="6"/>
      <c r="C919" s="7"/>
      <c r="D919" s="6"/>
      <c r="E919" s="6"/>
      <c r="F919" s="6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ht="15.0" customHeight="1">
      <c r="A920" s="6"/>
      <c r="B920" s="6"/>
      <c r="C920" s="7"/>
      <c r="D920" s="6"/>
      <c r="E920" s="6"/>
      <c r="F920" s="6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ht="15.0" customHeight="1">
      <c r="A921" s="6"/>
      <c r="B921" s="6"/>
      <c r="C921" s="7"/>
      <c r="D921" s="6"/>
      <c r="E921" s="6"/>
      <c r="F921" s="6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ht="15.0" customHeight="1">
      <c r="A922" s="6"/>
      <c r="B922" s="6"/>
      <c r="C922" s="7"/>
      <c r="D922" s="6"/>
      <c r="E922" s="6"/>
      <c r="F922" s="6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ht="15.0" customHeight="1">
      <c r="A923" s="6"/>
      <c r="B923" s="6"/>
      <c r="C923" s="7"/>
      <c r="D923" s="6"/>
      <c r="E923" s="6"/>
      <c r="F923" s="6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ht="15.0" customHeight="1">
      <c r="A924" s="6"/>
      <c r="B924" s="6"/>
      <c r="C924" s="7"/>
      <c r="D924" s="6"/>
      <c r="E924" s="6"/>
      <c r="F924" s="6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ht="15.0" customHeight="1">
      <c r="A925" s="6"/>
      <c r="B925" s="6"/>
      <c r="C925" s="7"/>
      <c r="D925" s="6"/>
      <c r="E925" s="6"/>
      <c r="F925" s="6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ht="15.0" customHeight="1">
      <c r="A926" s="6"/>
      <c r="B926" s="6"/>
      <c r="C926" s="7"/>
      <c r="D926" s="6"/>
      <c r="E926" s="6"/>
      <c r="F926" s="6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ht="15.0" customHeight="1">
      <c r="A927" s="6"/>
      <c r="B927" s="6"/>
      <c r="C927" s="7"/>
      <c r="D927" s="6"/>
      <c r="E927" s="6"/>
      <c r="F927" s="6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ht="15.0" customHeight="1">
      <c r="A928" s="6"/>
      <c r="B928" s="6"/>
      <c r="C928" s="7"/>
      <c r="D928" s="6"/>
      <c r="E928" s="6"/>
      <c r="F928" s="6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ht="15.0" customHeight="1">
      <c r="A929" s="6"/>
      <c r="B929" s="6"/>
      <c r="C929" s="7"/>
      <c r="D929" s="6"/>
      <c r="E929" s="6"/>
      <c r="F929" s="6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ht="15.0" customHeight="1">
      <c r="A930" s="6"/>
      <c r="B930" s="6"/>
      <c r="C930" s="7"/>
      <c r="D930" s="6"/>
      <c r="E930" s="6"/>
      <c r="F930" s="6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ht="15.0" customHeight="1">
      <c r="A931" s="6"/>
      <c r="B931" s="6"/>
      <c r="C931" s="7"/>
      <c r="D931" s="6"/>
      <c r="E931" s="6"/>
      <c r="F931" s="6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ht="15.0" customHeight="1">
      <c r="A932" s="6"/>
      <c r="B932" s="6"/>
      <c r="C932" s="7"/>
      <c r="D932" s="6"/>
      <c r="E932" s="6"/>
      <c r="F932" s="6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ht="15.0" customHeight="1">
      <c r="A933" s="6"/>
      <c r="B933" s="6"/>
      <c r="C933" s="7"/>
      <c r="D933" s="6"/>
      <c r="E933" s="6"/>
      <c r="F933" s="6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ht="15.0" customHeight="1">
      <c r="A934" s="6"/>
      <c r="B934" s="6"/>
      <c r="C934" s="7"/>
      <c r="D934" s="6"/>
      <c r="E934" s="6"/>
      <c r="F934" s="6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ht="15.0" customHeight="1">
      <c r="A935" s="6"/>
      <c r="B935" s="6"/>
      <c r="C935" s="7"/>
      <c r="D935" s="6"/>
      <c r="E935" s="6"/>
      <c r="F935" s="6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ht="15.0" customHeight="1">
      <c r="A936" s="6"/>
      <c r="B936" s="6"/>
      <c r="C936" s="7"/>
      <c r="D936" s="6"/>
      <c r="E936" s="6"/>
      <c r="F936" s="6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ht="15.0" customHeight="1">
      <c r="A937" s="6"/>
      <c r="B937" s="6"/>
      <c r="C937" s="7"/>
      <c r="D937" s="6"/>
      <c r="E937" s="6"/>
      <c r="F937" s="6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ht="15.0" customHeight="1">
      <c r="A938" s="6"/>
      <c r="B938" s="6"/>
      <c r="C938" s="7"/>
      <c r="D938" s="6"/>
      <c r="E938" s="6"/>
      <c r="F938" s="6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ht="15.0" customHeight="1">
      <c r="A939" s="6"/>
      <c r="B939" s="6"/>
      <c r="C939" s="7"/>
      <c r="D939" s="6"/>
      <c r="E939" s="6"/>
      <c r="F939" s="6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ht="15.0" customHeight="1">
      <c r="A940" s="6"/>
      <c r="B940" s="6"/>
      <c r="C940" s="7"/>
      <c r="D940" s="6"/>
      <c r="E940" s="6"/>
      <c r="F940" s="6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ht="15.0" customHeight="1">
      <c r="A941" s="6"/>
      <c r="B941" s="6"/>
      <c r="C941" s="7"/>
      <c r="D941" s="6"/>
      <c r="E941" s="6"/>
      <c r="F941" s="6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ht="15.0" customHeight="1">
      <c r="A942" s="6"/>
      <c r="B942" s="6"/>
      <c r="C942" s="7"/>
      <c r="D942" s="6"/>
      <c r="E942" s="6"/>
      <c r="F942" s="6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ht="15.0" customHeight="1">
      <c r="A943" s="6"/>
      <c r="B943" s="6"/>
      <c r="C943" s="7"/>
      <c r="D943" s="6"/>
      <c r="E943" s="6"/>
      <c r="F943" s="6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ht="15.0" customHeight="1">
      <c r="A944" s="6"/>
      <c r="B944" s="6"/>
      <c r="C944" s="7"/>
      <c r="D944" s="6"/>
      <c r="E944" s="6"/>
      <c r="F944" s="6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ht="15.0" customHeight="1">
      <c r="A945" s="6"/>
      <c r="B945" s="6"/>
      <c r="C945" s="7"/>
      <c r="D945" s="6"/>
      <c r="E945" s="6"/>
      <c r="F945" s="6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ht="15.0" customHeight="1">
      <c r="A946" s="6"/>
      <c r="B946" s="6"/>
      <c r="C946" s="7"/>
      <c r="D946" s="6"/>
      <c r="E946" s="6"/>
      <c r="F946" s="6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ht="15.0" customHeight="1">
      <c r="A947" s="6"/>
      <c r="B947" s="6"/>
      <c r="C947" s="7"/>
      <c r="D947" s="6"/>
      <c r="E947" s="6"/>
      <c r="F947" s="6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ht="15.0" customHeight="1">
      <c r="A948" s="6"/>
      <c r="B948" s="6"/>
      <c r="C948" s="7"/>
      <c r="D948" s="6"/>
      <c r="E948" s="6"/>
      <c r="F948" s="6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ht="15.0" customHeight="1">
      <c r="A949" s="6"/>
      <c r="B949" s="6"/>
      <c r="C949" s="7"/>
      <c r="D949" s="6"/>
      <c r="E949" s="6"/>
      <c r="F949" s="6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ht="15.0" customHeight="1">
      <c r="A950" s="6"/>
      <c r="B950" s="6"/>
      <c r="C950" s="7"/>
      <c r="D950" s="6"/>
      <c r="E950" s="6"/>
      <c r="F950" s="6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ht="15.0" customHeight="1">
      <c r="A951" s="6"/>
      <c r="B951" s="6"/>
      <c r="C951" s="7"/>
      <c r="D951" s="6"/>
      <c r="E951" s="6"/>
      <c r="F951" s="6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ht="15.0" customHeight="1">
      <c r="A952" s="6"/>
      <c r="B952" s="6"/>
      <c r="C952" s="7"/>
      <c r="D952" s="6"/>
      <c r="E952" s="6"/>
      <c r="F952" s="6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ht="15.0" customHeight="1">
      <c r="A953" s="6"/>
      <c r="B953" s="6"/>
      <c r="C953" s="7"/>
      <c r="D953" s="6"/>
      <c r="E953" s="6"/>
      <c r="F953" s="6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ht="15.0" customHeight="1">
      <c r="A954" s="6"/>
      <c r="B954" s="6"/>
      <c r="C954" s="7"/>
      <c r="D954" s="6"/>
      <c r="E954" s="6"/>
      <c r="F954" s="6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ht="15.0" customHeight="1">
      <c r="A955" s="6"/>
      <c r="B955" s="6"/>
      <c r="C955" s="7"/>
      <c r="D955" s="6"/>
      <c r="E955" s="6"/>
      <c r="F955" s="6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ht="15.0" customHeight="1">
      <c r="A956" s="6"/>
      <c r="B956" s="6"/>
      <c r="C956" s="7"/>
      <c r="D956" s="6"/>
      <c r="E956" s="6"/>
      <c r="F956" s="6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ht="15.0" customHeight="1">
      <c r="A957" s="6"/>
      <c r="B957" s="6"/>
      <c r="C957" s="7"/>
      <c r="D957" s="6"/>
      <c r="E957" s="6"/>
      <c r="F957" s="6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ht="15.0" customHeight="1">
      <c r="A958" s="6"/>
      <c r="B958" s="6"/>
      <c r="C958" s="7"/>
      <c r="D958" s="6"/>
      <c r="E958" s="6"/>
      <c r="F958" s="6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ht="15.0" customHeight="1">
      <c r="A959" s="6"/>
      <c r="B959" s="6"/>
      <c r="C959" s="7"/>
      <c r="D959" s="6"/>
      <c r="E959" s="6"/>
      <c r="F959" s="6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ht="15.0" customHeight="1">
      <c r="A960" s="6"/>
      <c r="B960" s="6"/>
      <c r="C960" s="7"/>
      <c r="D960" s="6"/>
      <c r="E960" s="6"/>
      <c r="F960" s="6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ht="15.0" customHeight="1">
      <c r="A961" s="6"/>
      <c r="B961" s="6"/>
      <c r="C961" s="7"/>
      <c r="D961" s="6"/>
      <c r="E961" s="6"/>
      <c r="F961" s="6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ht="15.0" customHeight="1">
      <c r="A962" s="6"/>
      <c r="B962" s="6"/>
      <c r="C962" s="7"/>
      <c r="D962" s="6"/>
      <c r="E962" s="6"/>
      <c r="F962" s="6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ht="15.0" customHeight="1">
      <c r="A963" s="6"/>
      <c r="B963" s="6"/>
      <c r="C963" s="7"/>
      <c r="D963" s="6"/>
      <c r="E963" s="6"/>
      <c r="F963" s="6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ht="15.0" customHeight="1">
      <c r="A964" s="6"/>
      <c r="B964" s="6"/>
      <c r="C964" s="7"/>
      <c r="D964" s="6"/>
      <c r="E964" s="6"/>
      <c r="F964" s="6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ht="15.0" customHeight="1">
      <c r="A965" s="6"/>
      <c r="B965" s="6"/>
      <c r="C965" s="7"/>
      <c r="D965" s="6"/>
      <c r="E965" s="6"/>
      <c r="F965" s="6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ht="15.0" customHeight="1">
      <c r="A966" s="6"/>
      <c r="B966" s="6"/>
      <c r="C966" s="7"/>
      <c r="D966" s="6"/>
      <c r="E966" s="6"/>
      <c r="F966" s="6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ht="15.0" customHeight="1">
      <c r="A967" s="6"/>
      <c r="B967" s="6"/>
      <c r="C967" s="7"/>
      <c r="D967" s="6"/>
      <c r="E967" s="6"/>
      <c r="F967" s="6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ht="15.0" customHeight="1">
      <c r="A968" s="6"/>
      <c r="B968" s="6"/>
      <c r="C968" s="7"/>
      <c r="D968" s="6"/>
      <c r="E968" s="6"/>
      <c r="F968" s="6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ht="15.0" customHeight="1">
      <c r="A969" s="6"/>
      <c r="B969" s="6"/>
      <c r="C969" s="7"/>
      <c r="D969" s="6"/>
      <c r="E969" s="6"/>
      <c r="F969" s="6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ht="15.0" customHeight="1">
      <c r="A970" s="6"/>
      <c r="B970" s="6"/>
      <c r="C970" s="7"/>
      <c r="D970" s="6"/>
      <c r="E970" s="6"/>
      <c r="F970" s="6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ht="15.0" customHeight="1">
      <c r="A971" s="6"/>
      <c r="B971" s="6"/>
      <c r="C971" s="7"/>
      <c r="D971" s="6"/>
      <c r="E971" s="6"/>
      <c r="F971" s="6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ht="15.0" customHeight="1">
      <c r="A972" s="6"/>
      <c r="B972" s="6"/>
      <c r="C972" s="7"/>
      <c r="D972" s="6"/>
      <c r="E972" s="6"/>
      <c r="F972" s="6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ht="15.0" customHeight="1">
      <c r="A973" s="6"/>
      <c r="B973" s="6"/>
      <c r="C973" s="7"/>
      <c r="D973" s="6"/>
      <c r="E973" s="6"/>
      <c r="F973" s="6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ht="15.0" customHeight="1">
      <c r="A974" s="6"/>
      <c r="B974" s="6"/>
      <c r="C974" s="7"/>
      <c r="D974" s="6"/>
      <c r="E974" s="6"/>
      <c r="F974" s="6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ht="15.0" customHeight="1">
      <c r="A975" s="6"/>
      <c r="B975" s="6"/>
      <c r="C975" s="7"/>
      <c r="D975" s="6"/>
      <c r="E975" s="6"/>
      <c r="F975" s="6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ht="15.0" customHeight="1">
      <c r="A976" s="6"/>
      <c r="B976" s="6"/>
      <c r="C976" s="7"/>
      <c r="D976" s="6"/>
      <c r="E976" s="6"/>
      <c r="F976" s="6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ht="15.0" customHeight="1">
      <c r="A977" s="6"/>
      <c r="B977" s="6"/>
      <c r="C977" s="7"/>
      <c r="D977" s="6"/>
      <c r="E977" s="6"/>
      <c r="F977" s="6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ht="15.0" customHeight="1">
      <c r="A978" s="6"/>
      <c r="B978" s="6"/>
      <c r="C978" s="7"/>
      <c r="D978" s="6"/>
      <c r="E978" s="6"/>
      <c r="F978" s="6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ht="15.0" customHeight="1">
      <c r="A979" s="6"/>
      <c r="B979" s="6"/>
      <c r="C979" s="7"/>
      <c r="D979" s="6"/>
      <c r="E979" s="6"/>
      <c r="F979" s="6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ht="15.0" customHeight="1">
      <c r="A980" s="6"/>
      <c r="B980" s="6"/>
      <c r="C980" s="7"/>
      <c r="D980" s="6"/>
      <c r="E980" s="6"/>
      <c r="F980" s="6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ht="15.0" customHeight="1">
      <c r="A981" s="6"/>
      <c r="B981" s="6"/>
      <c r="C981" s="7"/>
      <c r="D981" s="6"/>
      <c r="E981" s="6"/>
      <c r="F981" s="6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ht="15.0" customHeight="1">
      <c r="A982" s="6"/>
      <c r="B982" s="6"/>
      <c r="C982" s="7"/>
      <c r="D982" s="6"/>
      <c r="E982" s="6"/>
      <c r="F982" s="6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ht="15.0" customHeight="1">
      <c r="A983" s="6"/>
      <c r="B983" s="6"/>
      <c r="C983" s="7"/>
      <c r="D983" s="6"/>
      <c r="E983" s="6"/>
      <c r="F983" s="6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ht="15.0" customHeight="1">
      <c r="A984" s="6"/>
      <c r="B984" s="6"/>
      <c r="C984" s="7"/>
      <c r="D984" s="6"/>
      <c r="E984" s="6"/>
      <c r="F984" s="6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ht="15.0" customHeight="1">
      <c r="A985" s="6"/>
      <c r="B985" s="6"/>
      <c r="C985" s="7"/>
      <c r="D985" s="6"/>
      <c r="E985" s="6"/>
      <c r="F985" s="6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ht="15.0" customHeight="1">
      <c r="A986" s="6"/>
      <c r="B986" s="6"/>
      <c r="C986" s="7"/>
      <c r="D986" s="6"/>
      <c r="E986" s="6"/>
      <c r="F986" s="6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ht="15.0" customHeight="1">
      <c r="A987" s="6"/>
      <c r="B987" s="6"/>
      <c r="C987" s="7"/>
      <c r="D987" s="6"/>
      <c r="E987" s="6"/>
      <c r="F987" s="6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ht="15.0" customHeight="1">
      <c r="A988" s="6"/>
      <c r="B988" s="6"/>
      <c r="C988" s="7"/>
      <c r="D988" s="6"/>
      <c r="E988" s="6"/>
      <c r="F988" s="6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ht="15.0" customHeight="1">
      <c r="A989" s="6"/>
      <c r="B989" s="6"/>
      <c r="C989" s="7"/>
      <c r="D989" s="6"/>
      <c r="E989" s="6"/>
      <c r="F989" s="6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ht="15.0" customHeight="1">
      <c r="A990" s="6"/>
      <c r="B990" s="6"/>
      <c r="C990" s="7"/>
      <c r="D990" s="6"/>
      <c r="E990" s="6"/>
      <c r="F990" s="6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ht="15.0" customHeight="1">
      <c r="A991" s="6"/>
      <c r="B991" s="6"/>
      <c r="C991" s="7"/>
      <c r="D991" s="6"/>
      <c r="E991" s="6"/>
      <c r="F991" s="6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ht="15.0" customHeight="1">
      <c r="A992" s="6"/>
      <c r="B992" s="6"/>
      <c r="C992" s="7"/>
      <c r="D992" s="6"/>
      <c r="E992" s="6"/>
      <c r="F992" s="6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ht="15.0" customHeight="1">
      <c r="A993" s="6"/>
      <c r="B993" s="6"/>
      <c r="C993" s="7"/>
      <c r="D993" s="6"/>
      <c r="E993" s="6"/>
      <c r="F993" s="6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ht="15.0" customHeight="1">
      <c r="A994" s="6"/>
      <c r="B994" s="6"/>
      <c r="C994" s="7"/>
      <c r="D994" s="6"/>
      <c r="E994" s="6"/>
      <c r="F994" s="6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ht="15.0" customHeight="1">
      <c r="A995" s="6"/>
      <c r="B995" s="6"/>
      <c r="C995" s="7"/>
      <c r="D995" s="6"/>
      <c r="E995" s="6"/>
      <c r="F995" s="6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ht="15.0" customHeight="1">
      <c r="A996" s="6"/>
      <c r="B996" s="6"/>
      <c r="C996" s="7"/>
      <c r="D996" s="6"/>
      <c r="E996" s="6"/>
      <c r="F996" s="6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ht="15.0" customHeight="1">
      <c r="A997" s="6"/>
      <c r="B997" s="6"/>
      <c r="C997" s="7"/>
      <c r="D997" s="6"/>
      <c r="E997" s="6"/>
      <c r="F997" s="6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ht="15.0" customHeight="1">
      <c r="A998" s="6"/>
      <c r="B998" s="6"/>
      <c r="C998" s="7"/>
      <c r="D998" s="6"/>
      <c r="E998" s="6"/>
      <c r="F998" s="6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ht="15.0" customHeight="1">
      <c r="A999" s="6"/>
      <c r="B999" s="6"/>
      <c r="C999" s="7"/>
      <c r="D999" s="6"/>
      <c r="E999" s="6"/>
      <c r="F999" s="6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ht="15.0" customHeight="1">
      <c r="A1000" s="6"/>
      <c r="B1000" s="6"/>
      <c r="C1000" s="7"/>
      <c r="D1000" s="6"/>
      <c r="E1000" s="6"/>
      <c r="F1000" s="6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1.22" defaultRowHeight="15.0"/>
  <cols>
    <col customWidth="1" min="1" max="1" width="19.56"/>
    <col customWidth="1" min="2" max="2" width="18.67"/>
    <col customWidth="1" min="3" max="3" width="8.56"/>
    <col customWidth="1" min="4" max="4" width="12.44"/>
    <col customWidth="1" min="5" max="5" width="14.11"/>
    <col customWidth="1" min="6" max="6" width="10.44"/>
    <col customWidth="1" min="7" max="7" width="8.56"/>
    <col customWidth="1" min="8" max="8" width="25.44"/>
    <col customWidth="1" min="9" max="9" width="17.0"/>
    <col customWidth="1" min="10" max="10" width="8.56"/>
    <col customWidth="1" min="11" max="11" width="17.22"/>
    <col customWidth="1" min="12" max="26" width="8.56"/>
  </cols>
  <sheetData>
    <row r="1" ht="15.0" customHeight="1">
      <c r="A1" s="6"/>
      <c r="B1" s="5" t="s">
        <v>1</v>
      </c>
      <c r="C1" s="4" t="s">
        <v>2</v>
      </c>
      <c r="D1" s="5" t="s">
        <v>3</v>
      </c>
      <c r="E1" s="4" t="s">
        <v>4</v>
      </c>
      <c r="F1" s="5" t="s">
        <v>5</v>
      </c>
      <c r="G1" s="5" t="s">
        <v>9</v>
      </c>
      <c r="H1" s="5" t="s">
        <v>11</v>
      </c>
      <c r="I1" s="5"/>
      <c r="J1" s="7"/>
      <c r="K1" s="6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15.0" customHeight="1">
      <c r="A2" s="73" t="s">
        <v>1215</v>
      </c>
      <c r="B2" s="89" t="s">
        <v>1216</v>
      </c>
      <c r="C2" s="90" t="s">
        <v>15</v>
      </c>
      <c r="D2" s="90" t="s">
        <v>821</v>
      </c>
      <c r="E2" s="90" t="s">
        <v>1217</v>
      </c>
      <c r="F2" s="90" t="s">
        <v>183</v>
      </c>
      <c r="G2" s="90"/>
      <c r="H2" s="95" t="str">
        <f>HYPERLINK("mailto:bergeronvl@gmail.com","bergeronvl@gmail.com")</f>
        <v>bergeronvl@gmail.com</v>
      </c>
      <c r="I2" s="6" t="s">
        <v>1218</v>
      </c>
      <c r="J2" s="7"/>
      <c r="K2" s="6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15.0" customHeight="1">
      <c r="A3" s="73" t="s">
        <v>183</v>
      </c>
      <c r="B3" s="73" t="s">
        <v>1219</v>
      </c>
      <c r="C3" s="73" t="s">
        <v>301</v>
      </c>
      <c r="D3" s="73" t="s">
        <v>828</v>
      </c>
      <c r="E3" s="73"/>
      <c r="F3" s="73"/>
      <c r="G3" s="73"/>
      <c r="H3" s="69"/>
      <c r="I3" s="6"/>
      <c r="J3" s="7"/>
      <c r="K3" s="6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5.0" customHeight="1">
      <c r="A4" s="73"/>
      <c r="B4" s="73" t="s">
        <v>836</v>
      </c>
      <c r="C4" s="73" t="s">
        <v>30</v>
      </c>
      <c r="D4" s="73"/>
      <c r="E4" s="73"/>
      <c r="F4" s="73"/>
      <c r="G4" s="73"/>
      <c r="H4" s="73"/>
      <c r="I4" s="6"/>
      <c r="J4" s="7"/>
      <c r="K4" s="6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0" customHeight="1">
      <c r="A5" s="73"/>
      <c r="B5" s="73" t="s">
        <v>1220</v>
      </c>
      <c r="C5" s="73" t="s">
        <v>15</v>
      </c>
      <c r="D5" s="73"/>
      <c r="E5" s="73"/>
      <c r="F5" s="73"/>
      <c r="G5" s="73"/>
      <c r="H5" s="73"/>
      <c r="I5" s="6"/>
      <c r="J5" s="7"/>
      <c r="K5" s="6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5.0" customHeight="1">
      <c r="A6" s="73"/>
      <c r="B6" s="73" t="s">
        <v>1221</v>
      </c>
      <c r="C6" s="73" t="s">
        <v>23</v>
      </c>
      <c r="D6" s="73" t="s">
        <v>978</v>
      </c>
      <c r="E6" s="73"/>
      <c r="F6" s="73"/>
      <c r="G6" s="73"/>
      <c r="H6" s="73"/>
      <c r="I6" s="6"/>
      <c r="J6" s="7"/>
      <c r="K6" s="6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0" customHeight="1">
      <c r="A7" s="6"/>
      <c r="B7" s="6"/>
      <c r="C7" s="7"/>
      <c r="D7" s="6"/>
      <c r="E7" s="6"/>
      <c r="F7" s="6"/>
      <c r="G7" s="7"/>
      <c r="H7" s="25"/>
      <c r="I7" s="6"/>
      <c r="J7" s="7"/>
      <c r="K7" s="6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5.0" customHeight="1">
      <c r="A8" s="73" t="s">
        <v>1222</v>
      </c>
      <c r="B8" s="121" t="s">
        <v>1223</v>
      </c>
      <c r="C8" s="101" t="s">
        <v>301</v>
      </c>
      <c r="D8" s="90" t="s">
        <v>1224</v>
      </c>
      <c r="E8" s="122" t="s">
        <v>386</v>
      </c>
      <c r="F8" s="105" t="s">
        <v>1225</v>
      </c>
      <c r="G8" s="95"/>
      <c r="H8" s="95" t="str">
        <f>HYPERLINK("mailto:gberry@berryinsgrp.com","gberry@berryinsgrp.com")</f>
        <v>gberry@berryinsgrp.com</v>
      </c>
      <c r="I8" s="6"/>
      <c r="J8" s="7"/>
      <c r="K8" s="6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0" customHeight="1">
      <c r="A9" s="123" t="s">
        <v>1225</v>
      </c>
      <c r="B9" s="73" t="s">
        <v>1226</v>
      </c>
      <c r="C9" s="124" t="s">
        <v>15</v>
      </c>
      <c r="D9" s="73"/>
      <c r="E9" s="125"/>
      <c r="F9" s="106"/>
      <c r="G9" s="73"/>
      <c r="H9" s="73"/>
      <c r="I9" s="6"/>
      <c r="J9" s="7"/>
      <c r="K9" s="6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5.0" customHeight="1">
      <c r="A10" s="73"/>
      <c r="B10" s="73" t="s">
        <v>1227</v>
      </c>
      <c r="C10" s="124" t="s">
        <v>15</v>
      </c>
      <c r="D10" s="73"/>
      <c r="E10" s="125"/>
      <c r="F10" s="106"/>
      <c r="G10" s="73"/>
      <c r="H10" s="73"/>
      <c r="I10" s="6"/>
      <c r="J10" s="7"/>
      <c r="K10" s="6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5.0" customHeight="1">
      <c r="A11" s="73"/>
      <c r="B11" s="73" t="s">
        <v>1228</v>
      </c>
      <c r="C11" s="124" t="s">
        <v>15</v>
      </c>
      <c r="D11" s="73"/>
      <c r="E11" s="125"/>
      <c r="F11" s="106"/>
      <c r="G11" s="73"/>
      <c r="H11" s="73"/>
      <c r="I11" s="6"/>
      <c r="J11" s="7"/>
      <c r="K11" s="6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5.0" customHeight="1">
      <c r="A12" s="73"/>
      <c r="B12" s="73" t="s">
        <v>142</v>
      </c>
      <c r="C12" s="124" t="s">
        <v>30</v>
      </c>
      <c r="D12" s="73"/>
      <c r="E12" s="73"/>
      <c r="F12" s="73"/>
      <c r="G12" s="73"/>
      <c r="H12" s="73"/>
      <c r="I12" s="6"/>
      <c r="J12" s="7"/>
      <c r="K12" s="6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5.0" customHeight="1">
      <c r="A13" s="6"/>
      <c r="B13" s="6"/>
      <c r="C13" s="7"/>
      <c r="D13" s="6"/>
      <c r="E13" s="6"/>
      <c r="F13" s="6"/>
      <c r="G13" s="7"/>
      <c r="H13" s="6"/>
      <c r="I13" s="6"/>
      <c r="J13" s="7"/>
      <c r="K13" s="6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5.0" customHeight="1">
      <c r="A14" s="73" t="s">
        <v>1229</v>
      </c>
      <c r="B14" s="89" t="s">
        <v>1230</v>
      </c>
      <c r="C14" s="101" t="s">
        <v>30</v>
      </c>
      <c r="D14" s="90" t="s">
        <v>692</v>
      </c>
      <c r="E14" s="122" t="s">
        <v>1217</v>
      </c>
      <c r="F14" s="105" t="s">
        <v>90</v>
      </c>
      <c r="G14" s="95"/>
      <c r="H14" s="95" t="str">
        <f>HYPERLINK("mailto:jblair941@gmail.com","jblair941@gmail.com")</f>
        <v>jblair941@gmail.com</v>
      </c>
      <c r="I14" s="6"/>
      <c r="J14" s="7"/>
      <c r="K14" s="6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5.0" customHeight="1">
      <c r="A15" s="123" t="s">
        <v>90</v>
      </c>
      <c r="B15" s="73" t="s">
        <v>465</v>
      </c>
      <c r="C15" s="124" t="s">
        <v>15</v>
      </c>
      <c r="D15" s="73"/>
      <c r="E15" s="125"/>
      <c r="F15" s="106"/>
      <c r="G15" s="73"/>
      <c r="H15" s="73"/>
      <c r="I15" s="6"/>
      <c r="J15" s="7"/>
      <c r="K15" s="6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5.0" customHeight="1">
      <c r="A16" s="73"/>
      <c r="B16" s="73" t="s">
        <v>1231</v>
      </c>
      <c r="C16" s="124" t="s">
        <v>25</v>
      </c>
      <c r="D16" s="73"/>
      <c r="E16" s="125"/>
      <c r="F16" s="106"/>
      <c r="G16" s="73"/>
      <c r="H16" s="73"/>
      <c r="I16" s="6"/>
      <c r="J16" s="7"/>
      <c r="K16" s="6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5.0" customHeight="1">
      <c r="A17" s="73"/>
      <c r="B17" s="73" t="s">
        <v>1232</v>
      </c>
      <c r="C17" s="124" t="s">
        <v>30</v>
      </c>
      <c r="D17" s="73"/>
      <c r="E17" s="125"/>
      <c r="F17" s="106"/>
      <c r="G17" s="73"/>
      <c r="H17" s="73"/>
      <c r="I17" s="6"/>
      <c r="J17" s="7"/>
      <c r="K17" s="6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5.0" customHeight="1">
      <c r="A18" s="73"/>
      <c r="B18" s="73" t="s">
        <v>1233</v>
      </c>
      <c r="C18" s="73" t="s">
        <v>30</v>
      </c>
      <c r="D18" s="73"/>
      <c r="E18" s="73"/>
      <c r="F18" s="73"/>
      <c r="G18" s="73"/>
      <c r="H18" s="69" t="str">
        <f>HYPERLINK("mailto:nelson@italianoinsurance.com","nelson@italianoinsurance.com")</f>
        <v>nelson@italianoinsurance.com</v>
      </c>
      <c r="I18" s="6"/>
      <c r="J18" s="7"/>
      <c r="K18" s="6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5.0" customHeight="1">
      <c r="A19" s="6"/>
      <c r="B19" s="6"/>
      <c r="C19" s="7"/>
      <c r="D19" s="6"/>
      <c r="E19" s="6"/>
      <c r="F19" s="6"/>
      <c r="G19" s="7"/>
      <c r="H19" s="25"/>
      <c r="I19" s="6"/>
      <c r="J19" s="7"/>
      <c r="K19" s="6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5.0" customHeight="1">
      <c r="A20" s="73" t="s">
        <v>772</v>
      </c>
      <c r="B20" s="89" t="s">
        <v>773</v>
      </c>
      <c r="C20" s="90" t="s">
        <v>30</v>
      </c>
      <c r="D20" s="90" t="s">
        <v>774</v>
      </c>
      <c r="E20" s="90" t="s">
        <v>1217</v>
      </c>
      <c r="F20" s="90"/>
      <c r="G20" s="90"/>
      <c r="H20" s="95" t="str">
        <f>HYPERLINK("mailto:shouser177@gmail.com","shouser177@gmail.com")</f>
        <v>shouser177@gmail.com</v>
      </c>
      <c r="I20" s="6"/>
      <c r="J20" s="7"/>
      <c r="K20" s="6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5.0" customHeight="1">
      <c r="A21" s="73" t="s">
        <v>331</v>
      </c>
      <c r="B21" s="73" t="s">
        <v>778</v>
      </c>
      <c r="C21" s="73" t="s">
        <v>15</v>
      </c>
      <c r="D21" s="73" t="s">
        <v>608</v>
      </c>
      <c r="E21" s="73"/>
      <c r="F21" s="73"/>
      <c r="G21" s="73"/>
      <c r="H21" s="69"/>
      <c r="I21" s="6"/>
      <c r="J21" s="7"/>
      <c r="K21" s="6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5.0" customHeight="1">
      <c r="A22" s="73"/>
      <c r="B22" s="73" t="s">
        <v>780</v>
      </c>
      <c r="C22" s="73" t="s">
        <v>25</v>
      </c>
      <c r="D22" s="73" t="s">
        <v>774</v>
      </c>
      <c r="E22" s="73"/>
      <c r="F22" s="73"/>
      <c r="G22" s="73"/>
      <c r="H22" s="69"/>
      <c r="I22" s="6"/>
      <c r="J22" s="7"/>
      <c r="K22" s="6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5.0" customHeight="1">
      <c r="A23" s="73"/>
      <c r="B23" s="73" t="s">
        <v>782</v>
      </c>
      <c r="C23" s="73" t="s">
        <v>30</v>
      </c>
      <c r="D23" s="73"/>
      <c r="E23" s="73"/>
      <c r="F23" s="73"/>
      <c r="G23" s="73"/>
      <c r="H23" s="69"/>
      <c r="I23" s="6"/>
      <c r="J23" s="7"/>
      <c r="K23" s="6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5.0" customHeight="1">
      <c r="A24" s="73"/>
      <c r="B24" s="73" t="s">
        <v>631</v>
      </c>
      <c r="C24" s="73" t="s">
        <v>23</v>
      </c>
      <c r="D24" s="73"/>
      <c r="E24" s="73"/>
      <c r="F24" s="73"/>
      <c r="G24" s="73"/>
      <c r="H24" s="69"/>
      <c r="I24" s="6"/>
      <c r="J24" s="7"/>
      <c r="K24" s="6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5.0" customHeight="1">
      <c r="A25" s="6"/>
      <c r="B25" s="6"/>
      <c r="C25" s="7"/>
      <c r="D25" s="6"/>
      <c r="E25" s="6"/>
      <c r="F25" s="6"/>
      <c r="G25" s="7"/>
      <c r="H25" s="25"/>
      <c r="I25" s="6"/>
      <c r="J25" s="7"/>
      <c r="K25" s="6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5.0" customHeight="1">
      <c r="A26" s="73" t="s">
        <v>1234</v>
      </c>
      <c r="B26" s="89" t="s">
        <v>1235</v>
      </c>
      <c r="C26" s="73" t="s">
        <v>301</v>
      </c>
      <c r="D26" s="73" t="s">
        <v>1236</v>
      </c>
      <c r="E26" s="73" t="s">
        <v>1217</v>
      </c>
      <c r="F26" s="73" t="s">
        <v>1237</v>
      </c>
      <c r="G26" s="73"/>
      <c r="H26" s="69" t="str">
        <f>HYPERLINK("mailto:rwkc@earthlink.net","rwkc@earthlink.net")</f>
        <v>rwkc@earthlink.net</v>
      </c>
      <c r="I26" s="6"/>
      <c r="J26" s="7"/>
      <c r="K26" s="6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5.0" customHeight="1">
      <c r="A27" s="73" t="s">
        <v>1237</v>
      </c>
      <c r="B27" s="73" t="s">
        <v>729</v>
      </c>
      <c r="C27" s="73" t="s">
        <v>301</v>
      </c>
      <c r="D27" s="73" t="s">
        <v>1238</v>
      </c>
      <c r="E27" s="73"/>
      <c r="F27" s="73"/>
      <c r="G27" s="73"/>
      <c r="H27" s="73"/>
      <c r="I27" s="6"/>
      <c r="J27" s="7"/>
      <c r="K27" s="6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5.0" customHeight="1">
      <c r="A28" s="73"/>
      <c r="B28" s="73" t="s">
        <v>1239</v>
      </c>
      <c r="C28" s="73" t="s">
        <v>15</v>
      </c>
      <c r="D28" s="73"/>
      <c r="E28" s="73"/>
      <c r="F28" s="73"/>
      <c r="G28" s="73"/>
      <c r="H28" s="73"/>
      <c r="I28" s="6"/>
      <c r="J28" s="7"/>
      <c r="K28" s="6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5.0" customHeight="1">
      <c r="A29" s="73"/>
      <c r="B29" s="73" t="s">
        <v>206</v>
      </c>
      <c r="C29" s="73" t="s">
        <v>15</v>
      </c>
      <c r="D29" s="73"/>
      <c r="E29" s="73"/>
      <c r="F29" s="73"/>
      <c r="G29" s="73"/>
      <c r="H29" s="73"/>
      <c r="I29" s="6"/>
      <c r="J29" s="7"/>
      <c r="K29" s="6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5.0" customHeight="1">
      <c r="A30" s="73"/>
      <c r="B30" s="73" t="s">
        <v>1240</v>
      </c>
      <c r="C30" s="73" t="s">
        <v>30</v>
      </c>
      <c r="D30" s="73"/>
      <c r="E30" s="73"/>
      <c r="F30" s="73"/>
      <c r="G30" s="73"/>
      <c r="H30" s="73"/>
      <c r="I30" s="6"/>
      <c r="J30" s="7"/>
      <c r="K30" s="6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5.0" customHeight="1">
      <c r="A31" s="6"/>
      <c r="B31" s="6"/>
      <c r="C31" s="7"/>
      <c r="D31" s="6"/>
      <c r="E31" s="6"/>
      <c r="F31" s="6"/>
      <c r="G31" s="7"/>
      <c r="H31" s="6"/>
      <c r="I31" s="6"/>
      <c r="J31" s="7"/>
      <c r="K31" s="6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5.0" customHeight="1">
      <c r="A32" s="73" t="s">
        <v>1241</v>
      </c>
      <c r="B32" s="89" t="s">
        <v>1242</v>
      </c>
      <c r="C32" s="90" t="s">
        <v>23</v>
      </c>
      <c r="D32" s="90" t="s">
        <v>472</v>
      </c>
      <c r="E32" s="90" t="s">
        <v>1217</v>
      </c>
      <c r="F32" s="90" t="s">
        <v>325</v>
      </c>
      <c r="G32" s="90"/>
      <c r="H32" s="95" t="str">
        <f>HYPERLINK("mailto:juliecamp@yahoo.com","juliecamp@yahoo.com")</f>
        <v>juliecamp@yahoo.com</v>
      </c>
      <c r="I32" s="6"/>
      <c r="J32" s="7"/>
      <c r="K32" s="6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0" customHeight="1">
      <c r="A33" s="73" t="s">
        <v>325</v>
      </c>
      <c r="B33" s="73" t="s">
        <v>475</v>
      </c>
      <c r="C33" s="73" t="s">
        <v>30</v>
      </c>
      <c r="D33" s="73" t="s">
        <v>1243</v>
      </c>
      <c r="E33" s="73"/>
      <c r="F33" s="73"/>
      <c r="G33" s="73"/>
      <c r="H33" s="69"/>
      <c r="I33" s="6"/>
      <c r="J33" s="7"/>
      <c r="K33" s="6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15.0" customHeight="1">
      <c r="A34" s="73"/>
      <c r="B34" s="73" t="s">
        <v>656</v>
      </c>
      <c r="C34" s="73" t="s">
        <v>30</v>
      </c>
      <c r="D34" s="73" t="s">
        <v>1244</v>
      </c>
      <c r="E34" s="73"/>
      <c r="F34" s="73"/>
      <c r="G34" s="73"/>
      <c r="H34" s="69" t="str">
        <f>HYPERLINK("mailto:aahenderson@ebtfl.com","aahenderson@ebtfl.com")</f>
        <v>aahenderson@ebtfl.com</v>
      </c>
      <c r="I34" s="6"/>
      <c r="J34" s="7"/>
      <c r="K34" s="6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5.0" customHeight="1">
      <c r="A35" s="73"/>
      <c r="B35" s="73" t="s">
        <v>1245</v>
      </c>
      <c r="C35" s="73" t="s">
        <v>30</v>
      </c>
      <c r="D35" s="73" t="s">
        <v>1246</v>
      </c>
      <c r="E35" s="73"/>
      <c r="F35" s="73"/>
      <c r="G35" s="73"/>
      <c r="H35" s="73"/>
      <c r="I35" s="6"/>
      <c r="J35" s="7"/>
      <c r="K35" s="6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ht="15.0" customHeight="1">
      <c r="A36" s="73"/>
      <c r="B36" s="73" t="s">
        <v>1247</v>
      </c>
      <c r="C36" s="73" t="s">
        <v>23</v>
      </c>
      <c r="D36" s="73" t="s">
        <v>1248</v>
      </c>
      <c r="E36" s="73"/>
      <c r="F36" s="73"/>
      <c r="G36" s="73"/>
      <c r="H36" s="73"/>
      <c r="I36" s="6"/>
      <c r="J36" s="7"/>
      <c r="K36" s="6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ht="15.0" customHeight="1">
      <c r="A37" s="6"/>
      <c r="B37" s="6"/>
      <c r="C37" s="7"/>
      <c r="D37" s="6"/>
      <c r="E37" s="6"/>
      <c r="F37" s="6"/>
      <c r="G37" s="7"/>
      <c r="H37" s="6"/>
      <c r="I37" s="6"/>
      <c r="J37" s="7"/>
      <c r="K37" s="6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ht="15.0" customHeight="1">
      <c r="A38" s="73" t="s">
        <v>1249</v>
      </c>
      <c r="B38" s="90" t="s">
        <v>1250</v>
      </c>
      <c r="C38" s="90" t="s">
        <v>301</v>
      </c>
      <c r="D38" s="90" t="s">
        <v>1251</v>
      </c>
      <c r="E38" s="90" t="s">
        <v>1252</v>
      </c>
      <c r="F38" s="90" t="s">
        <v>1253</v>
      </c>
      <c r="G38" s="90"/>
      <c r="H38" s="95" t="str">
        <f>HYPERLINK("mailto:HCIRINCIONE@GMAIL.COM","HCIRINCIONE@GMAIL.COM")</f>
        <v>HCIRINCIONE@GMAIL.COM</v>
      </c>
      <c r="I38" s="6"/>
      <c r="J38" s="7"/>
      <c r="K38" s="6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ht="15.0" customHeight="1">
      <c r="A39" s="73" t="s">
        <v>1254</v>
      </c>
      <c r="B39" s="73" t="s">
        <v>1255</v>
      </c>
      <c r="C39" s="73" t="s">
        <v>15</v>
      </c>
      <c r="D39" s="73"/>
      <c r="E39" s="73"/>
      <c r="F39" s="73"/>
      <c r="G39" s="73"/>
      <c r="H39" s="73"/>
      <c r="I39" s="6"/>
      <c r="J39" s="7"/>
      <c r="K39" s="6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ht="15.0" customHeight="1">
      <c r="A40" s="73"/>
      <c r="B40" s="73" t="s">
        <v>1256</v>
      </c>
      <c r="C40" s="73" t="s">
        <v>301</v>
      </c>
      <c r="D40" s="73"/>
      <c r="E40" s="73"/>
      <c r="F40" s="73"/>
      <c r="G40" s="73"/>
      <c r="H40" s="73"/>
      <c r="I40" s="6"/>
      <c r="J40" s="7"/>
      <c r="K40" s="6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ht="15.0" customHeight="1">
      <c r="A41" s="73"/>
      <c r="B41" s="73" t="s">
        <v>817</v>
      </c>
      <c r="C41" s="73" t="s">
        <v>15</v>
      </c>
      <c r="D41" s="73"/>
      <c r="E41" s="73"/>
      <c r="F41" s="73"/>
      <c r="G41" s="73"/>
      <c r="H41" s="73"/>
      <c r="I41" s="6"/>
      <c r="J41" s="7"/>
      <c r="K41" s="6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ht="15.0" customHeight="1">
      <c r="A42" s="73"/>
      <c r="B42" s="73" t="s">
        <v>1257</v>
      </c>
      <c r="C42" s="73" t="s">
        <v>23</v>
      </c>
      <c r="D42" s="73"/>
      <c r="E42" s="73"/>
      <c r="F42" s="73"/>
      <c r="G42" s="73"/>
      <c r="H42" s="73"/>
      <c r="I42" s="6"/>
      <c r="J42" s="7"/>
      <c r="K42" s="6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ht="15.0" customHeight="1">
      <c r="A43" s="73"/>
      <c r="B43" s="73"/>
      <c r="C43" s="73"/>
      <c r="D43" s="73"/>
      <c r="E43" s="73"/>
      <c r="F43" s="73"/>
      <c r="G43" s="73"/>
      <c r="H43" s="73"/>
      <c r="I43" s="6"/>
      <c r="J43" s="7"/>
      <c r="K43" s="6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ht="15.0" customHeight="1">
      <c r="A44" s="73" t="s">
        <v>1258</v>
      </c>
      <c r="B44" s="89" t="s">
        <v>1259</v>
      </c>
      <c r="C44" s="90" t="s">
        <v>301</v>
      </c>
      <c r="D44" s="90" t="s">
        <v>1260</v>
      </c>
      <c r="E44" s="90" t="s">
        <v>1217</v>
      </c>
      <c r="F44" s="90" t="s">
        <v>1261</v>
      </c>
      <c r="G44" s="90"/>
      <c r="H44" s="90"/>
      <c r="I44" s="6"/>
      <c r="J44" s="7"/>
      <c r="K44" s="6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ht="15.0" customHeight="1">
      <c r="A45" s="73" t="s">
        <v>1261</v>
      </c>
      <c r="B45" s="73" t="s">
        <v>1262</v>
      </c>
      <c r="C45" s="73" t="s">
        <v>301</v>
      </c>
      <c r="D45" s="73"/>
      <c r="E45" s="73"/>
      <c r="F45" s="73"/>
      <c r="G45" s="73"/>
      <c r="H45" s="73"/>
      <c r="I45" s="6"/>
      <c r="J45" s="7"/>
      <c r="K45" s="6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ht="15.0" customHeight="1">
      <c r="A46" s="73"/>
      <c r="B46" s="73" t="s">
        <v>1263</v>
      </c>
      <c r="C46" s="73" t="s">
        <v>15</v>
      </c>
      <c r="D46" s="73"/>
      <c r="E46" s="73"/>
      <c r="F46" s="73"/>
      <c r="G46" s="73"/>
      <c r="H46" s="73"/>
      <c r="I46" s="6"/>
      <c r="J46" s="7"/>
      <c r="K46" s="6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ht="15.0" customHeight="1">
      <c r="A47" s="73"/>
      <c r="B47" s="73" t="s">
        <v>1264</v>
      </c>
      <c r="C47" s="73" t="s">
        <v>301</v>
      </c>
      <c r="D47" s="73" t="s">
        <v>1265</v>
      </c>
      <c r="E47" s="73"/>
      <c r="F47" s="73"/>
      <c r="G47" s="73"/>
      <c r="H47" s="73"/>
      <c r="I47" s="6"/>
      <c r="J47" s="7"/>
      <c r="K47" s="6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ht="15.0" customHeight="1">
      <c r="A48" s="73"/>
      <c r="B48" s="73" t="s">
        <v>849</v>
      </c>
      <c r="C48" s="73" t="s">
        <v>23</v>
      </c>
      <c r="D48" s="73"/>
      <c r="E48" s="73"/>
      <c r="F48" s="73"/>
      <c r="G48" s="73"/>
      <c r="H48" s="73"/>
      <c r="I48" s="6"/>
      <c r="J48" s="7"/>
      <c r="K48" s="6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ht="15.0" customHeight="1">
      <c r="A49" s="6"/>
      <c r="B49" s="6"/>
      <c r="C49" s="7"/>
      <c r="D49" s="6"/>
      <c r="E49" s="6"/>
      <c r="F49" s="6"/>
      <c r="G49" s="7"/>
      <c r="H49" s="6"/>
      <c r="I49" s="6"/>
      <c r="J49" s="7"/>
      <c r="K49" s="6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ht="15.0" customHeight="1">
      <c r="A50" s="6"/>
      <c r="B50" s="6"/>
      <c r="C50" s="7"/>
      <c r="D50" s="6"/>
      <c r="E50" s="6"/>
      <c r="F50" s="6"/>
      <c r="G50" s="7"/>
      <c r="H50" s="6"/>
      <c r="I50" s="6"/>
      <c r="J50" s="7"/>
      <c r="K50" s="6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ht="15.0" customHeight="1">
      <c r="A51" s="73" t="s">
        <v>1266</v>
      </c>
      <c r="B51" s="89" t="s">
        <v>1267</v>
      </c>
      <c r="C51" s="126" t="s">
        <v>15</v>
      </c>
      <c r="D51" s="126" t="s">
        <v>754</v>
      </c>
      <c r="E51" s="126" t="s">
        <v>1217</v>
      </c>
      <c r="F51" s="126" t="s">
        <v>1268</v>
      </c>
      <c r="G51" s="126"/>
      <c r="H51" s="127" t="str">
        <f>HYPERLINK("mailto:shannon.crawford@att.net","shannon.crawford@att.net")</f>
        <v>shannon.crawford@att.net</v>
      </c>
      <c r="I51" s="6"/>
      <c r="J51" s="7"/>
      <c r="K51" s="6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ht="15.0" customHeight="1">
      <c r="A52" s="73" t="s">
        <v>1268</v>
      </c>
      <c r="B52" s="73" t="s">
        <v>763</v>
      </c>
      <c r="C52" s="73" t="s">
        <v>15</v>
      </c>
      <c r="D52" s="73" t="s">
        <v>1269</v>
      </c>
      <c r="E52" s="73"/>
      <c r="F52" s="73"/>
      <c r="G52" s="73"/>
      <c r="H52" s="69" t="str">
        <f>HYPERLINK("mailto:bradliston@gmail.com","bradliston@gmail.com")</f>
        <v>bradliston@gmail.com</v>
      </c>
      <c r="I52" s="6" t="s">
        <v>1218</v>
      </c>
      <c r="J52" s="7"/>
      <c r="K52" s="6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ht="15.0" customHeight="1">
      <c r="A53" s="73"/>
      <c r="B53" s="73" t="s">
        <v>766</v>
      </c>
      <c r="C53" s="73" t="s">
        <v>30</v>
      </c>
      <c r="D53" s="73" t="s">
        <v>767</v>
      </c>
      <c r="E53" s="73"/>
      <c r="F53" s="73"/>
      <c r="G53" s="73"/>
      <c r="H53" s="73"/>
      <c r="I53" s="6"/>
      <c r="J53" s="7"/>
      <c r="K53" s="6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ht="15.0" customHeight="1">
      <c r="A54" s="73"/>
      <c r="B54" s="73" t="s">
        <v>206</v>
      </c>
      <c r="C54" s="73" t="s">
        <v>15</v>
      </c>
      <c r="D54" s="73"/>
      <c r="E54" s="73"/>
      <c r="F54" s="73"/>
      <c r="G54" s="73"/>
      <c r="H54" s="73"/>
      <c r="I54" s="6"/>
      <c r="J54" s="7"/>
      <c r="K54" s="6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ht="15.0" customHeight="1">
      <c r="A55" s="73"/>
      <c r="B55" s="73" t="s">
        <v>756</v>
      </c>
      <c r="C55" s="73" t="s">
        <v>23</v>
      </c>
      <c r="D55" s="73" t="s">
        <v>868</v>
      </c>
      <c r="E55" s="73"/>
      <c r="F55" s="73"/>
      <c r="G55" s="73"/>
      <c r="H55" s="73"/>
      <c r="I55" s="6"/>
      <c r="J55" s="7"/>
      <c r="K55" s="6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ht="15.0" customHeight="1">
      <c r="A56" s="6"/>
      <c r="B56" s="6"/>
      <c r="C56" s="7"/>
      <c r="D56" s="6"/>
      <c r="E56" s="6"/>
      <c r="F56" s="6"/>
      <c r="G56" s="7"/>
      <c r="H56" s="6"/>
      <c r="I56" s="6"/>
      <c r="J56" s="7"/>
      <c r="K56" s="6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ht="15.0" customHeight="1">
      <c r="A57" s="73" t="s">
        <v>1270</v>
      </c>
      <c r="B57" s="89" t="s">
        <v>1271</v>
      </c>
      <c r="C57" s="90" t="s">
        <v>23</v>
      </c>
      <c r="D57" s="90"/>
      <c r="E57" s="90" t="s">
        <v>1217</v>
      </c>
      <c r="F57" s="90" t="s">
        <v>370</v>
      </c>
      <c r="G57" s="90"/>
      <c r="H57" s="95" t="s">
        <v>1272</v>
      </c>
      <c r="I57" s="6"/>
      <c r="J57" s="7"/>
      <c r="K57" s="6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ht="15.0" customHeight="1">
      <c r="A58" s="73" t="s">
        <v>370</v>
      </c>
      <c r="B58" s="73" t="s">
        <v>1273</v>
      </c>
      <c r="C58" s="73" t="s">
        <v>23</v>
      </c>
      <c r="D58" s="73"/>
      <c r="E58" s="73"/>
      <c r="F58" s="73"/>
      <c r="G58" s="73"/>
      <c r="H58" s="70" t="str">
        <f>HYPERLINK("mailto:Sarahmbowdell@verizon.net","Sarahmbowdell@verizon.net")</f>
        <v>Sarahmbowdell@verizon.net</v>
      </c>
      <c r="I58" s="6"/>
      <c r="J58" s="7"/>
      <c r="K58" s="6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ht="15.0" customHeight="1">
      <c r="A59" s="73"/>
      <c r="B59" s="73" t="s">
        <v>779</v>
      </c>
      <c r="C59" s="73" t="s">
        <v>23</v>
      </c>
      <c r="D59" s="73"/>
      <c r="E59" s="73"/>
      <c r="F59" s="73"/>
      <c r="G59" s="73"/>
      <c r="H59" s="73"/>
      <c r="I59" s="6"/>
      <c r="J59" s="7"/>
      <c r="K59" s="6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ht="15.0" customHeight="1">
      <c r="A60" s="73"/>
      <c r="B60" s="73" t="s">
        <v>1274</v>
      </c>
      <c r="C60" s="73" t="s">
        <v>23</v>
      </c>
      <c r="D60" s="73"/>
      <c r="E60" s="73"/>
      <c r="F60" s="73"/>
      <c r="G60" s="73"/>
      <c r="H60" s="73"/>
      <c r="I60" s="6"/>
      <c r="J60" s="7"/>
      <c r="K60" s="6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ht="15.0" customHeight="1">
      <c r="A61" s="73"/>
      <c r="B61" s="73" t="s">
        <v>519</v>
      </c>
      <c r="C61" s="73" t="s">
        <v>25</v>
      </c>
      <c r="D61" s="73"/>
      <c r="E61" s="73"/>
      <c r="F61" s="73"/>
      <c r="G61" s="73"/>
      <c r="H61" s="73"/>
      <c r="I61" s="6"/>
      <c r="J61" s="7"/>
      <c r="K61" s="6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ht="15.0" customHeight="1">
      <c r="A62" s="6"/>
      <c r="B62" s="6"/>
      <c r="C62" s="7"/>
      <c r="D62" s="6"/>
      <c r="E62" s="6"/>
      <c r="F62" s="6"/>
      <c r="G62" s="7"/>
      <c r="H62" s="6"/>
      <c r="I62" s="6"/>
      <c r="J62" s="7"/>
      <c r="K62" s="6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ht="15.0" customHeight="1">
      <c r="A63" s="90" t="s">
        <v>722</v>
      </c>
      <c r="B63" s="89" t="s">
        <v>723</v>
      </c>
      <c r="C63" s="90" t="s">
        <v>25</v>
      </c>
      <c r="D63" s="90" t="s">
        <v>731</v>
      </c>
      <c r="E63" s="90" t="s">
        <v>386</v>
      </c>
      <c r="F63" s="90" t="s">
        <v>265</v>
      </c>
      <c r="G63" s="90"/>
      <c r="H63" s="90"/>
      <c r="I63" s="6"/>
      <c r="J63" s="7"/>
      <c r="K63" s="6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ht="15.0" customHeight="1">
      <c r="A64" s="73" t="s">
        <v>265</v>
      </c>
      <c r="B64" s="73" t="s">
        <v>119</v>
      </c>
      <c r="C64" s="73" t="s">
        <v>15</v>
      </c>
      <c r="D64" s="73" t="s">
        <v>266</v>
      </c>
      <c r="E64" s="73"/>
      <c r="F64" s="73"/>
      <c r="G64" s="73"/>
      <c r="H64" s="73"/>
      <c r="I64" s="6"/>
      <c r="J64" s="7"/>
      <c r="K64" s="6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ht="15.0" customHeight="1">
      <c r="A65" s="73"/>
      <c r="B65" s="73" t="s">
        <v>120</v>
      </c>
      <c r="C65" s="73" t="s">
        <v>30</v>
      </c>
      <c r="D65" s="73"/>
      <c r="E65" s="73"/>
      <c r="F65" s="73"/>
      <c r="G65" s="73"/>
      <c r="H65" s="73"/>
      <c r="I65" s="6"/>
      <c r="J65" s="7"/>
      <c r="K65" s="6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ht="15.0" customHeight="1">
      <c r="A66" s="73"/>
      <c r="B66" s="73" t="s">
        <v>121</v>
      </c>
      <c r="C66" s="73" t="s">
        <v>30</v>
      </c>
      <c r="D66" s="73"/>
      <c r="E66" s="73"/>
      <c r="F66" s="73"/>
      <c r="G66" s="73"/>
      <c r="H66" s="73"/>
      <c r="I66" s="6"/>
      <c r="J66" s="7"/>
      <c r="K66" s="6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ht="15.0" customHeight="1">
      <c r="A67" s="6"/>
      <c r="B67" s="6" t="s">
        <v>523</v>
      </c>
      <c r="C67" s="6" t="s">
        <v>15</v>
      </c>
      <c r="D67" s="6"/>
      <c r="E67" s="6"/>
      <c r="F67" s="6"/>
      <c r="G67" s="7"/>
      <c r="H67" s="6"/>
      <c r="I67" s="6"/>
      <c r="J67" s="7"/>
      <c r="K67" s="6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ht="15.0" customHeight="1">
      <c r="A68" s="6"/>
      <c r="B68" s="6"/>
      <c r="C68" s="7"/>
      <c r="D68" s="6"/>
      <c r="E68" s="6"/>
      <c r="F68" s="6"/>
      <c r="G68" s="7"/>
      <c r="H68" s="6"/>
      <c r="I68" s="6"/>
      <c r="J68" s="7"/>
      <c r="K68" s="6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ht="15.0" customHeight="1">
      <c r="A69" s="73" t="s">
        <v>744</v>
      </c>
      <c r="B69" s="89" t="s">
        <v>745</v>
      </c>
      <c r="C69" s="90" t="s">
        <v>379</v>
      </c>
      <c r="D69" s="90" t="s">
        <v>747</v>
      </c>
      <c r="E69" s="89" t="s">
        <v>1217</v>
      </c>
      <c r="F69" s="90" t="s">
        <v>749</v>
      </c>
      <c r="G69" s="90"/>
      <c r="H69" s="95" t="str">
        <f>HYPERLINK("mailto:gaylecrowell@aol.com","gaylecrowell@aol.com")</f>
        <v>gaylecrowell@aol.com</v>
      </c>
      <c r="I69" s="6"/>
      <c r="J69" s="7"/>
      <c r="K69" s="6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ht="15.0" customHeight="1">
      <c r="A70" s="73" t="s">
        <v>749</v>
      </c>
      <c r="B70" s="73" t="s">
        <v>761</v>
      </c>
      <c r="C70" s="73" t="s">
        <v>301</v>
      </c>
      <c r="D70" s="71"/>
      <c r="E70" s="71"/>
      <c r="F70" s="71"/>
      <c r="G70" s="73"/>
      <c r="H70" s="73"/>
      <c r="I70" s="6"/>
      <c r="J70" s="7"/>
      <c r="K70" s="6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ht="15.0" customHeight="1">
      <c r="A71" s="73"/>
      <c r="B71" s="73" t="s">
        <v>765</v>
      </c>
      <c r="C71" s="73" t="s">
        <v>15</v>
      </c>
      <c r="D71" s="71"/>
      <c r="E71" s="71"/>
      <c r="F71" s="71"/>
      <c r="G71" s="73"/>
      <c r="H71" s="73"/>
      <c r="I71" s="6" t="s">
        <v>1218</v>
      </c>
      <c r="J71" s="6" t="s">
        <v>1218</v>
      </c>
      <c r="K71" s="6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ht="15.0" customHeight="1">
      <c r="A72" s="73"/>
      <c r="B72" s="73"/>
      <c r="C72" s="73" t="s">
        <v>15</v>
      </c>
      <c r="D72" s="73"/>
      <c r="E72" s="73"/>
      <c r="F72" s="73"/>
      <c r="G72" s="73"/>
      <c r="H72" s="73"/>
      <c r="I72" s="6"/>
      <c r="J72" s="7"/>
      <c r="K72" s="6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ht="15.0" customHeight="1">
      <c r="A73" s="73"/>
      <c r="B73" s="73" t="s">
        <v>768</v>
      </c>
      <c r="C73" s="73" t="s">
        <v>379</v>
      </c>
      <c r="D73" s="73" t="s">
        <v>771</v>
      </c>
      <c r="E73" s="73"/>
      <c r="F73" s="73"/>
      <c r="G73" s="73"/>
      <c r="H73" s="73"/>
      <c r="I73" s="6"/>
      <c r="J73" s="7"/>
      <c r="K73" s="6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ht="15.0" customHeight="1">
      <c r="A74" s="6"/>
      <c r="B74" s="6"/>
      <c r="C74" s="7"/>
      <c r="D74" s="6"/>
      <c r="E74" s="6"/>
      <c r="F74" s="6"/>
      <c r="G74" s="7"/>
      <c r="H74" s="6"/>
      <c r="I74" s="6"/>
      <c r="J74" s="7"/>
      <c r="K74" s="6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ht="15.0" customHeight="1">
      <c r="A75" s="73" t="s">
        <v>1275</v>
      </c>
      <c r="B75" s="89" t="s">
        <v>1276</v>
      </c>
      <c r="C75" s="101" t="s">
        <v>15</v>
      </c>
      <c r="D75" s="90" t="s">
        <v>947</v>
      </c>
      <c r="E75" s="122" t="s">
        <v>1277</v>
      </c>
      <c r="F75" s="105" t="s">
        <v>339</v>
      </c>
      <c r="G75" s="90" t="s">
        <v>1278</v>
      </c>
      <c r="H75" s="95" t="str">
        <f>HYPERLINK("mailto:kad5543@psu.edu","kad5543@psu.edu")</f>
        <v>kad5543@psu.edu</v>
      </c>
      <c r="I75" s="6"/>
      <c r="J75" s="7"/>
      <c r="K75" s="6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ht="15.0" customHeight="1">
      <c r="A76" s="123" t="s">
        <v>339</v>
      </c>
      <c r="B76" s="73" t="s">
        <v>1279</v>
      </c>
      <c r="C76" s="73" t="s">
        <v>25</v>
      </c>
      <c r="D76" s="73" t="s">
        <v>944</v>
      </c>
      <c r="E76" s="73"/>
      <c r="F76" s="73"/>
      <c r="G76" s="73"/>
      <c r="H76" s="69" t="str">
        <f>HYPERLINK("mailto:alicia888@comcast.net","alicia888@comcast.net")</f>
        <v>alicia888@comcast.net</v>
      </c>
      <c r="I76" s="6"/>
      <c r="J76" s="7"/>
      <c r="K76" s="6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ht="15.0" customHeight="1">
      <c r="A77" s="73"/>
      <c r="B77" s="73" t="s">
        <v>1280</v>
      </c>
      <c r="C77" s="73" t="s">
        <v>15</v>
      </c>
      <c r="D77" s="73"/>
      <c r="E77" s="73"/>
      <c r="F77" s="73"/>
      <c r="G77" s="73"/>
      <c r="H77" s="73"/>
      <c r="I77" s="6" t="s">
        <v>1218</v>
      </c>
      <c r="J77" s="7"/>
      <c r="K77" s="6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ht="15.0" customHeight="1">
      <c r="A78" s="73"/>
      <c r="B78" s="73" t="s">
        <v>1281</v>
      </c>
      <c r="C78" s="73" t="s">
        <v>15</v>
      </c>
      <c r="D78" s="73" t="s">
        <v>341</v>
      </c>
      <c r="E78" s="73"/>
      <c r="F78" s="73"/>
      <c r="G78" s="73"/>
      <c r="H78" s="73"/>
      <c r="I78" s="6"/>
      <c r="J78" s="7"/>
      <c r="K78" s="6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ht="15.0" customHeight="1">
      <c r="A79" s="73"/>
      <c r="B79" s="73" t="s">
        <v>462</v>
      </c>
      <c r="C79" s="73" t="s">
        <v>23</v>
      </c>
      <c r="D79" s="73" t="s">
        <v>341</v>
      </c>
      <c r="E79" s="73"/>
      <c r="F79" s="73"/>
      <c r="G79" s="73"/>
      <c r="H79" s="69" t="str">
        <f>HYPERLINK("mailto:blazetarpon21@gmail.com","blazetarpon21@gmail.com")</f>
        <v>blazetarpon21@gmail.com</v>
      </c>
      <c r="I79" s="6"/>
      <c r="J79" s="7"/>
      <c r="K79" s="6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ht="15.0" customHeight="1">
      <c r="A80" s="6"/>
      <c r="B80" s="6"/>
      <c r="C80" s="7"/>
      <c r="D80" s="6"/>
      <c r="E80" s="6"/>
      <c r="F80" s="6"/>
      <c r="G80" s="7"/>
      <c r="H80" s="6"/>
      <c r="I80" s="6"/>
      <c r="J80" s="7"/>
      <c r="K80" s="6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ht="15.0" customHeight="1">
      <c r="A81" s="73" t="s">
        <v>1282</v>
      </c>
      <c r="B81" s="89" t="s">
        <v>1283</v>
      </c>
      <c r="C81" s="126" t="s">
        <v>15</v>
      </c>
      <c r="D81" s="126" t="s">
        <v>1284</v>
      </c>
      <c r="E81" s="126" t="s">
        <v>1217</v>
      </c>
      <c r="F81" s="126" t="s">
        <v>1285</v>
      </c>
      <c r="G81" s="126"/>
      <c r="H81" s="127" t="str">
        <f>HYPERLINK("mailto:bldstrength@hotmail.com","bldstrength@hotmail.com")</f>
        <v>bldstrength@hotmail.com</v>
      </c>
      <c r="I81" s="6"/>
      <c r="J81" s="7"/>
      <c r="K81" s="6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ht="15.0" customHeight="1">
      <c r="A82" s="73" t="s">
        <v>1285</v>
      </c>
      <c r="B82" s="73" t="s">
        <v>1288</v>
      </c>
      <c r="C82" s="73" t="s">
        <v>30</v>
      </c>
      <c r="D82" s="73" t="s">
        <v>1289</v>
      </c>
      <c r="E82" s="73" t="s">
        <v>1290</v>
      </c>
      <c r="F82" s="73"/>
      <c r="G82" s="73"/>
      <c r="H82" s="69" t="str">
        <f>HYPERLINK("mailto:angie.merritt@gmail.com","angie.merritt@gmail.com")</f>
        <v>angie.merritt@gmail.com</v>
      </c>
      <c r="I82" s="6"/>
      <c r="J82" s="7"/>
      <c r="K82" s="6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ht="15.0" customHeight="1">
      <c r="A83" s="73"/>
      <c r="B83" s="73" t="s">
        <v>1293</v>
      </c>
      <c r="C83" s="73" t="s">
        <v>30</v>
      </c>
      <c r="D83" s="73" t="s">
        <v>1294</v>
      </c>
      <c r="E83" s="73"/>
      <c r="F83" s="73"/>
      <c r="G83" s="73"/>
      <c r="H83" s="69" t="str">
        <f>HYPERLINK("mailto:jenrandazzo@hotmail.com","jenrandazzo@hotmail.com")</f>
        <v>jenrandazzo@hotmail.com</v>
      </c>
      <c r="I83" s="6" t="s">
        <v>1218</v>
      </c>
      <c r="J83" s="7"/>
      <c r="K83" s="6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ht="15.0" customHeight="1">
      <c r="A84" s="73"/>
      <c r="B84" s="73" t="s">
        <v>1296</v>
      </c>
      <c r="C84" s="73" t="s">
        <v>23</v>
      </c>
      <c r="D84" s="73" t="s">
        <v>1297</v>
      </c>
      <c r="E84" s="73"/>
      <c r="F84" s="73"/>
      <c r="G84" s="73"/>
      <c r="H84" s="69" t="str">
        <f>HYPERLINK("mailto:aadams@pgtindurstries.com","aadams@pgtindurstries.com")</f>
        <v>aadams@pgtindurstries.com</v>
      </c>
      <c r="I84" s="6"/>
      <c r="J84" s="7"/>
      <c r="K84" s="6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ht="15.0" customHeight="1">
      <c r="A85" s="73"/>
      <c r="B85" s="73" t="s">
        <v>1300</v>
      </c>
      <c r="C85" s="73" t="s">
        <v>23</v>
      </c>
      <c r="D85" s="73" t="s">
        <v>1301</v>
      </c>
      <c r="E85" s="73"/>
      <c r="F85" s="73"/>
      <c r="G85" s="73"/>
      <c r="H85" s="69" t="str">
        <f>HYPERLINK("mailto:angie.merritt@gmail.com","angie.merritt@gmail.com")</f>
        <v>angie.merritt@gmail.com</v>
      </c>
      <c r="I85" s="6"/>
      <c r="J85" s="7"/>
      <c r="K85" s="6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ht="15.0" customHeight="1">
      <c r="A86" s="6"/>
      <c r="B86" s="6"/>
      <c r="C86" s="7"/>
      <c r="D86" s="6"/>
      <c r="E86" s="6"/>
      <c r="F86" s="6"/>
      <c r="G86" s="7"/>
      <c r="H86" s="6"/>
      <c r="I86" s="6"/>
      <c r="J86" s="7"/>
      <c r="K86" s="6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ht="15.0" customHeight="1">
      <c r="A87" s="73" t="s">
        <v>1309</v>
      </c>
      <c r="B87" s="89" t="s">
        <v>1310</v>
      </c>
      <c r="C87" s="90" t="s">
        <v>23</v>
      </c>
      <c r="D87" s="90" t="s">
        <v>582</v>
      </c>
      <c r="E87" s="90" t="s">
        <v>1217</v>
      </c>
      <c r="F87" s="90" t="s">
        <v>817</v>
      </c>
      <c r="G87" s="90"/>
      <c r="H87" s="90"/>
      <c r="I87" s="6"/>
      <c r="J87" s="7"/>
      <c r="K87" s="6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ht="15.0" customHeight="1">
      <c r="A88" s="73" t="s">
        <v>331</v>
      </c>
      <c r="B88" s="73" t="s">
        <v>585</v>
      </c>
      <c r="C88" s="73" t="s">
        <v>23</v>
      </c>
      <c r="D88" s="73" t="s">
        <v>308</v>
      </c>
      <c r="E88" s="73"/>
      <c r="F88" s="73"/>
      <c r="G88" s="73"/>
      <c r="H88" s="73"/>
      <c r="I88" s="6"/>
      <c r="J88" s="7"/>
      <c r="K88" s="6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ht="15.0" customHeight="1">
      <c r="A89" s="73"/>
      <c r="B89" s="73" t="s">
        <v>1311</v>
      </c>
      <c r="C89" s="73" t="s">
        <v>30</v>
      </c>
      <c r="D89" s="73"/>
      <c r="E89" s="73"/>
      <c r="F89" s="73"/>
      <c r="G89" s="73"/>
      <c r="H89" s="73"/>
      <c r="I89" s="6" t="s">
        <v>1218</v>
      </c>
      <c r="J89" s="7"/>
      <c r="K89" s="6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ht="15.0" customHeight="1">
      <c r="A90" s="73"/>
      <c r="B90" s="73" t="s">
        <v>1312</v>
      </c>
      <c r="C90" s="73" t="s">
        <v>30</v>
      </c>
      <c r="D90" s="73" t="s">
        <v>1313</v>
      </c>
      <c r="E90" s="73"/>
      <c r="F90" s="73"/>
      <c r="G90" s="73"/>
      <c r="H90" s="73"/>
      <c r="I90" s="6"/>
      <c r="J90" s="7"/>
      <c r="K90" s="6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ht="15.0" customHeight="1">
      <c r="A91" s="73"/>
      <c r="B91" s="73" t="s">
        <v>1315</v>
      </c>
      <c r="C91" s="73" t="s">
        <v>30</v>
      </c>
      <c r="D91" s="73" t="s">
        <v>290</v>
      </c>
      <c r="E91" s="73"/>
      <c r="F91" s="73"/>
      <c r="G91" s="73"/>
      <c r="H91" s="73"/>
      <c r="I91" s="6"/>
      <c r="J91" s="7"/>
      <c r="K91" s="6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ht="15.0" customHeight="1">
      <c r="A92" s="6"/>
      <c r="B92" s="6"/>
      <c r="C92" s="7"/>
      <c r="D92" s="6"/>
      <c r="E92" s="6"/>
      <c r="F92" s="6"/>
      <c r="G92" s="7"/>
      <c r="H92" s="6"/>
      <c r="I92" s="6"/>
      <c r="J92" s="7"/>
      <c r="K92" s="6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ht="15.0" customHeight="1">
      <c r="A93" s="73" t="s">
        <v>1317</v>
      </c>
      <c r="B93" s="89" t="s">
        <v>1318</v>
      </c>
      <c r="C93" s="90" t="s">
        <v>30</v>
      </c>
      <c r="D93" s="90" t="s">
        <v>1319</v>
      </c>
      <c r="E93" s="90" t="s">
        <v>1217</v>
      </c>
      <c r="F93" s="90" t="s">
        <v>1320</v>
      </c>
      <c r="G93" s="90"/>
      <c r="H93" s="90"/>
      <c r="I93" s="6"/>
      <c r="J93" s="7"/>
      <c r="K93" s="6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ht="15.0" customHeight="1">
      <c r="A94" s="73" t="s">
        <v>1320</v>
      </c>
      <c r="B94" s="73" t="s">
        <v>1321</v>
      </c>
      <c r="C94" s="73" t="s">
        <v>30</v>
      </c>
      <c r="D94" s="73"/>
      <c r="E94" s="73"/>
      <c r="F94" s="73"/>
      <c r="G94" s="73"/>
      <c r="H94" s="73"/>
      <c r="I94" s="6"/>
      <c r="J94" s="7"/>
      <c r="K94" s="6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ht="15.0" customHeight="1">
      <c r="A95" s="73"/>
      <c r="B95" s="73" t="s">
        <v>1323</v>
      </c>
      <c r="C95" s="73" t="s">
        <v>15</v>
      </c>
      <c r="D95" s="73"/>
      <c r="E95" s="73"/>
      <c r="F95" s="73"/>
      <c r="G95" s="73"/>
      <c r="H95" s="73"/>
      <c r="I95" s="6"/>
      <c r="J95" s="7"/>
      <c r="K95" s="6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ht="15.0" customHeight="1">
      <c r="A96" s="73"/>
      <c r="B96" s="73" t="s">
        <v>1325</v>
      </c>
      <c r="C96" s="73" t="s">
        <v>301</v>
      </c>
      <c r="D96" s="73"/>
      <c r="E96" s="73"/>
      <c r="F96" s="73"/>
      <c r="G96" s="73"/>
      <c r="H96" s="73"/>
      <c r="I96" s="6" t="s">
        <v>1218</v>
      </c>
      <c r="J96" s="7"/>
      <c r="K96" s="6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ht="15.0" customHeight="1">
      <c r="A97" s="73"/>
      <c r="B97" s="73" t="s">
        <v>1329</v>
      </c>
      <c r="C97" s="73" t="s">
        <v>25</v>
      </c>
      <c r="D97" s="73"/>
      <c r="E97" s="73"/>
      <c r="F97" s="73"/>
      <c r="G97" s="73"/>
      <c r="H97" s="73"/>
      <c r="I97" s="6"/>
      <c r="J97" s="7"/>
      <c r="K97" s="6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ht="15.0" customHeight="1">
      <c r="A98" s="6"/>
      <c r="B98" s="6"/>
      <c r="C98" s="7"/>
      <c r="D98" s="6"/>
      <c r="E98" s="6"/>
      <c r="F98" s="6"/>
      <c r="G98" s="7"/>
      <c r="H98" s="6"/>
      <c r="I98" s="6"/>
      <c r="J98" s="7"/>
      <c r="K98" s="6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ht="15.0" customHeight="1">
      <c r="A99" s="73" t="s">
        <v>1334</v>
      </c>
      <c r="B99" s="89" t="s">
        <v>1335</v>
      </c>
      <c r="C99" s="90" t="s">
        <v>30</v>
      </c>
      <c r="D99" s="90" t="s">
        <v>725</v>
      </c>
      <c r="E99" s="90" t="s">
        <v>1217</v>
      </c>
      <c r="F99" s="90" t="s">
        <v>238</v>
      </c>
      <c r="G99" s="90"/>
      <c r="H99" s="95" t="str">
        <f>HYPERLINK("mailto:jhamilton1@comcast.net","jhamilton1@comcast.net")</f>
        <v>jhamilton1@comcast.net</v>
      </c>
      <c r="I99" s="6"/>
      <c r="J99" s="7"/>
      <c r="K99" s="6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ht="15.0" customHeight="1">
      <c r="A100" s="73" t="s">
        <v>238</v>
      </c>
      <c r="B100" s="73" t="s">
        <v>1341</v>
      </c>
      <c r="C100" s="73" t="s">
        <v>15</v>
      </c>
      <c r="D100" s="73" t="s">
        <v>1342</v>
      </c>
      <c r="E100" s="73"/>
      <c r="F100" s="73"/>
      <c r="G100" s="73"/>
      <c r="H100" s="73"/>
      <c r="I100" s="6"/>
      <c r="J100" s="7"/>
      <c r="K100" s="6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ht="15.0" customHeight="1">
      <c r="A101" s="73"/>
      <c r="B101" s="73" t="s">
        <v>1345</v>
      </c>
      <c r="C101" s="73" t="s">
        <v>301</v>
      </c>
      <c r="D101" s="73"/>
      <c r="E101" s="73"/>
      <c r="F101" s="73"/>
      <c r="G101" s="73"/>
      <c r="H101" s="73"/>
      <c r="I101" s="6"/>
      <c r="J101" s="7"/>
      <c r="K101" s="6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ht="15.0" customHeight="1">
      <c r="A102" s="73"/>
      <c r="B102" s="73" t="s">
        <v>1347</v>
      </c>
      <c r="C102" s="73" t="s">
        <v>301</v>
      </c>
      <c r="D102" s="73"/>
      <c r="E102" s="73"/>
      <c r="F102" s="73"/>
      <c r="G102" s="73"/>
      <c r="H102" s="73"/>
      <c r="I102" s="6"/>
      <c r="J102" s="7"/>
      <c r="K102" s="6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ht="15.0" customHeight="1">
      <c r="A103" s="73"/>
      <c r="B103" s="73" t="s">
        <v>106</v>
      </c>
      <c r="C103" s="73" t="s">
        <v>23</v>
      </c>
      <c r="D103" s="73"/>
      <c r="E103" s="73"/>
      <c r="F103" s="73"/>
      <c r="G103" s="73"/>
      <c r="H103" s="69"/>
      <c r="I103" s="6" t="s">
        <v>1218</v>
      </c>
      <c r="J103" s="7"/>
      <c r="K103" s="6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ht="15.0" customHeight="1">
      <c r="A104" s="6"/>
      <c r="B104" s="6"/>
      <c r="C104" s="7"/>
      <c r="D104" s="6"/>
      <c r="E104" s="6"/>
      <c r="F104" s="6"/>
      <c r="G104" s="7"/>
      <c r="H104" s="6"/>
      <c r="I104" s="6"/>
      <c r="J104" s="7"/>
      <c r="K104" s="6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ht="15.0" customHeight="1">
      <c r="A105" s="73" t="s">
        <v>1349</v>
      </c>
      <c r="B105" s="89" t="s">
        <v>1351</v>
      </c>
      <c r="C105" s="126" t="s">
        <v>15</v>
      </c>
      <c r="D105" s="126" t="s">
        <v>1352</v>
      </c>
      <c r="E105" s="126" t="s">
        <v>1217</v>
      </c>
      <c r="F105" s="126" t="s">
        <v>365</v>
      </c>
      <c r="G105" s="126"/>
      <c r="H105" s="127" t="str">
        <f>HYPERLINK("mailto:maryannehastings@gmail.com","maryannehastings@gmail.com")</f>
        <v>maryannehastings@gmail.com</v>
      </c>
      <c r="I105" s="6"/>
      <c r="J105" s="7"/>
      <c r="K105" s="6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ht="15.0" customHeight="1">
      <c r="A106" s="73" t="s">
        <v>365</v>
      </c>
      <c r="B106" s="73" t="s">
        <v>1354</v>
      </c>
      <c r="C106" s="73" t="s">
        <v>15</v>
      </c>
      <c r="D106" s="73"/>
      <c r="E106" s="73"/>
      <c r="F106" s="73"/>
      <c r="G106" s="73"/>
      <c r="H106" s="73"/>
      <c r="I106" s="6"/>
      <c r="J106" s="7"/>
      <c r="K106" s="6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ht="15.0" customHeight="1">
      <c r="A107" s="73"/>
      <c r="B107" s="73" t="s">
        <v>1356</v>
      </c>
      <c r="C107" s="73" t="s">
        <v>15</v>
      </c>
      <c r="D107" s="73"/>
      <c r="E107" s="73"/>
      <c r="F107" s="73"/>
      <c r="G107" s="73"/>
      <c r="H107" s="73"/>
      <c r="I107" s="6" t="s">
        <v>1218</v>
      </c>
      <c r="J107" s="7"/>
      <c r="K107" s="6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ht="15.0" customHeight="1">
      <c r="A108" s="73"/>
      <c r="B108" s="73" t="s">
        <v>1358</v>
      </c>
      <c r="C108" s="73" t="s">
        <v>15</v>
      </c>
      <c r="D108" s="73"/>
      <c r="E108" s="73"/>
      <c r="F108" s="73"/>
      <c r="G108" s="73"/>
      <c r="H108" s="73"/>
      <c r="I108" s="6"/>
      <c r="J108" s="7"/>
      <c r="K108" s="6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ht="15.0" customHeight="1">
      <c r="A109" s="73"/>
      <c r="B109" s="73" t="s">
        <v>628</v>
      </c>
      <c r="C109" s="73" t="s">
        <v>30</v>
      </c>
      <c r="D109" s="73"/>
      <c r="E109" s="73"/>
      <c r="F109" s="73"/>
      <c r="G109" s="73"/>
      <c r="H109" s="73"/>
      <c r="I109" s="6"/>
      <c r="J109" s="7"/>
      <c r="K109" s="6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ht="15.0" customHeight="1">
      <c r="A110" s="6"/>
      <c r="B110" s="6"/>
      <c r="C110" s="7"/>
      <c r="D110" s="6"/>
      <c r="E110" s="6"/>
      <c r="F110" s="6"/>
      <c r="G110" s="7"/>
      <c r="H110" s="6"/>
      <c r="I110" s="6"/>
      <c r="J110" s="7"/>
      <c r="K110" s="6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ht="15.0" customHeight="1">
      <c r="A111" s="73" t="s">
        <v>1360</v>
      </c>
      <c r="B111" s="89" t="s">
        <v>1362</v>
      </c>
      <c r="C111" s="90" t="s">
        <v>15</v>
      </c>
      <c r="D111" s="90" t="s">
        <v>1363</v>
      </c>
      <c r="E111" s="90" t="s">
        <v>1217</v>
      </c>
      <c r="F111" s="90"/>
      <c r="G111" s="90"/>
      <c r="H111" s="90"/>
      <c r="I111" s="6"/>
      <c r="J111" s="7"/>
      <c r="K111" s="6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ht="15.0" customHeight="1">
      <c r="A112" s="73" t="s">
        <v>1365</v>
      </c>
      <c r="B112" s="73" t="s">
        <v>1299</v>
      </c>
      <c r="C112" s="73" t="s">
        <v>301</v>
      </c>
      <c r="D112" s="73" t="s">
        <v>1366</v>
      </c>
      <c r="E112" s="73"/>
      <c r="F112" s="73"/>
      <c r="G112" s="73"/>
      <c r="H112" s="73"/>
      <c r="I112" s="6"/>
      <c r="J112" s="7"/>
      <c r="K112" s="6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ht="15.0" customHeight="1">
      <c r="A113" s="73"/>
      <c r="B113" s="73" t="s">
        <v>1367</v>
      </c>
      <c r="C113" s="73" t="s">
        <v>15</v>
      </c>
      <c r="D113" s="73" t="s">
        <v>1368</v>
      </c>
      <c r="E113" s="73"/>
      <c r="F113" s="73"/>
      <c r="G113" s="73"/>
      <c r="H113" s="73"/>
      <c r="I113" s="6"/>
      <c r="J113" s="7"/>
      <c r="K113" s="6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ht="15.0" customHeight="1">
      <c r="A114" s="73"/>
      <c r="B114" s="73" t="s">
        <v>1303</v>
      </c>
      <c r="C114" s="73" t="s">
        <v>15</v>
      </c>
      <c r="D114" s="73" t="s">
        <v>1370</v>
      </c>
      <c r="E114" s="73"/>
      <c r="F114" s="73"/>
      <c r="G114" s="73"/>
      <c r="H114" s="73"/>
      <c r="I114" s="6"/>
      <c r="J114" s="7"/>
      <c r="K114" s="6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ht="15.0" customHeight="1">
      <c r="A115" s="73"/>
      <c r="B115" s="73" t="s">
        <v>789</v>
      </c>
      <c r="C115" s="73" t="s">
        <v>25</v>
      </c>
      <c r="D115" s="73" t="s">
        <v>801</v>
      </c>
      <c r="E115" s="73"/>
      <c r="F115" s="73"/>
      <c r="G115" s="73"/>
      <c r="H115" s="73"/>
      <c r="I115" s="6"/>
      <c r="J115" s="7"/>
      <c r="K115" s="6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ht="15.0" customHeight="1">
      <c r="A116" s="6"/>
      <c r="B116" s="6"/>
      <c r="C116" s="6"/>
      <c r="D116" s="6"/>
      <c r="E116" s="6"/>
      <c r="F116" s="6"/>
      <c r="G116" s="6"/>
      <c r="H116" s="6"/>
      <c r="I116" s="6"/>
      <c r="J116" s="7"/>
      <c r="K116" s="6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ht="15.0" customHeight="1">
      <c r="A117" s="73" t="s">
        <v>1376</v>
      </c>
      <c r="B117" s="89" t="s">
        <v>1377</v>
      </c>
      <c r="C117" s="126" t="s">
        <v>301</v>
      </c>
      <c r="D117" s="126" t="s">
        <v>1378</v>
      </c>
      <c r="E117" s="126" t="s">
        <v>1217</v>
      </c>
      <c r="F117" s="126" t="s">
        <v>1379</v>
      </c>
      <c r="G117" s="126"/>
      <c r="H117" s="127" t="str">
        <f>HYPERLINK("mailto:cheryl_schum@yahoo.com","cheryl_schum@yahoo.com")</f>
        <v>cheryl_schum@yahoo.com</v>
      </c>
      <c r="I117" s="6"/>
      <c r="J117" s="7"/>
      <c r="K117" s="6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ht="15.0" customHeight="1">
      <c r="A118" s="73" t="s">
        <v>1379</v>
      </c>
      <c r="B118" s="73" t="s">
        <v>225</v>
      </c>
      <c r="C118" s="73" t="s">
        <v>25</v>
      </c>
      <c r="D118" s="73" t="s">
        <v>342</v>
      </c>
      <c r="E118" s="73" t="s">
        <v>1382</v>
      </c>
      <c r="F118" s="73"/>
      <c r="G118" s="73"/>
      <c r="H118" s="69" t="str">
        <f>HYPERLINK("mailto:mshortuse@yahoo.com","mshortuse@yahoo.com")</f>
        <v>mshortuse@yahoo.com</v>
      </c>
      <c r="I118" s="6"/>
      <c r="J118" s="7"/>
      <c r="K118" s="6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ht="15.0" customHeight="1">
      <c r="A119" s="73"/>
      <c r="B119" s="73" t="s">
        <v>1385</v>
      </c>
      <c r="C119" s="73" t="s">
        <v>30</v>
      </c>
      <c r="D119" s="73" t="s">
        <v>1386</v>
      </c>
      <c r="E119" s="73"/>
      <c r="F119" s="73"/>
      <c r="G119" s="73"/>
      <c r="H119" s="73"/>
      <c r="I119" s="6"/>
      <c r="J119" s="7"/>
      <c r="K119" s="6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ht="15.0" customHeight="1">
      <c r="A120" s="73"/>
      <c r="B120" s="73" t="s">
        <v>1390</v>
      </c>
      <c r="C120" s="73" t="s">
        <v>30</v>
      </c>
      <c r="D120" s="73" t="s">
        <v>1391</v>
      </c>
      <c r="E120" s="73"/>
      <c r="F120" s="73"/>
      <c r="G120" s="73"/>
      <c r="H120" s="73"/>
      <c r="I120" s="6"/>
      <c r="J120" s="7"/>
      <c r="K120" s="6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ht="15.0" customHeight="1">
      <c r="A121" s="73"/>
      <c r="B121" s="73" t="s">
        <v>1392</v>
      </c>
      <c r="C121" s="73" t="s">
        <v>23</v>
      </c>
      <c r="D121" s="73"/>
      <c r="E121" s="73"/>
      <c r="F121" s="73"/>
      <c r="G121" s="73"/>
      <c r="H121" s="73"/>
      <c r="I121" s="6"/>
      <c r="J121" s="7"/>
      <c r="K121" s="6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ht="15.0" customHeight="1">
      <c r="A122" s="6"/>
      <c r="B122" s="6"/>
      <c r="C122" s="7"/>
      <c r="D122" s="6"/>
      <c r="E122" s="6"/>
      <c r="F122" s="6"/>
      <c r="G122" s="7"/>
      <c r="H122" s="6"/>
      <c r="I122" s="6"/>
      <c r="J122" s="7"/>
      <c r="K122" s="6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ht="15.0" customHeight="1">
      <c r="A123" s="73" t="s">
        <v>1393</v>
      </c>
      <c r="B123" s="89" t="s">
        <v>1394</v>
      </c>
      <c r="C123" s="90" t="s">
        <v>23</v>
      </c>
      <c r="D123" s="90"/>
      <c r="E123" s="90" t="s">
        <v>1217</v>
      </c>
      <c r="F123" s="90" t="s">
        <v>1395</v>
      </c>
      <c r="G123" s="90"/>
      <c r="H123" s="69" t="str">
        <f>HYPERLINK("mailto:astalapasta7@yahoo.com","astalapasta7@yahoo.com")</f>
        <v>astalapasta7@yahoo.com</v>
      </c>
      <c r="I123" s="6" t="s">
        <v>1400</v>
      </c>
      <c r="J123" s="7"/>
      <c r="K123" s="6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ht="15.0" customHeight="1">
      <c r="A124" s="73" t="s">
        <v>1395</v>
      </c>
      <c r="B124" s="73" t="s">
        <v>269</v>
      </c>
      <c r="C124" s="73" t="s">
        <v>23</v>
      </c>
      <c r="D124" s="73"/>
      <c r="E124" s="73"/>
      <c r="F124" s="73"/>
      <c r="G124" s="73"/>
      <c r="H124" s="73"/>
      <c r="I124" s="6"/>
      <c r="J124" s="7"/>
      <c r="K124" s="6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ht="15.0" customHeight="1">
      <c r="A125" s="73"/>
      <c r="B125" s="73" t="s">
        <v>1406</v>
      </c>
      <c r="C125" s="73" t="s">
        <v>301</v>
      </c>
      <c r="D125" s="73"/>
      <c r="E125" s="73"/>
      <c r="F125" s="73"/>
      <c r="G125" s="73"/>
      <c r="H125" s="73"/>
      <c r="I125" s="6"/>
      <c r="J125" s="7"/>
      <c r="K125" s="6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ht="15.0" customHeight="1">
      <c r="A126" s="73"/>
      <c r="B126" s="73" t="s">
        <v>1407</v>
      </c>
      <c r="C126" s="73" t="s">
        <v>23</v>
      </c>
      <c r="D126" s="73"/>
      <c r="E126" s="73"/>
      <c r="F126" s="73"/>
      <c r="G126" s="73"/>
      <c r="H126" s="73"/>
      <c r="I126" s="6"/>
      <c r="J126" s="7"/>
      <c r="K126" s="6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ht="15.0" customHeight="1">
      <c r="A127" s="73"/>
      <c r="B127" s="73" t="s">
        <v>1409</v>
      </c>
      <c r="C127" s="73" t="s">
        <v>30</v>
      </c>
      <c r="D127" s="73"/>
      <c r="E127" s="73"/>
      <c r="F127" s="73"/>
      <c r="G127" s="73"/>
      <c r="H127" s="73"/>
      <c r="I127" s="6"/>
      <c r="J127" s="7"/>
      <c r="K127" s="6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ht="15.0" customHeight="1">
      <c r="A128" s="6"/>
      <c r="B128" s="6"/>
      <c r="C128" s="7"/>
      <c r="D128" s="6"/>
      <c r="E128" s="6"/>
      <c r="F128" s="6"/>
      <c r="G128" s="7"/>
      <c r="H128" s="6"/>
      <c r="I128" s="6"/>
      <c r="J128" s="7"/>
      <c r="K128" s="6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ht="15.0" customHeight="1">
      <c r="A129" s="73" t="s">
        <v>1410</v>
      </c>
      <c r="B129" s="132" t="s">
        <v>1411</v>
      </c>
      <c r="C129" s="90" t="s">
        <v>25</v>
      </c>
      <c r="D129" s="90" t="s">
        <v>1417</v>
      </c>
      <c r="E129" s="90" t="s">
        <v>1217</v>
      </c>
      <c r="F129" s="90" t="s">
        <v>1186</v>
      </c>
      <c r="G129" s="90"/>
      <c r="H129" s="69" t="str">
        <f>HYPERLINK("mailto:dwj1313@gmail.com","dwj1313@gmail.com")</f>
        <v>dwj1313@gmail.com</v>
      </c>
      <c r="I129" s="6"/>
      <c r="J129" s="7"/>
      <c r="K129" s="6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ht="15.0" customHeight="1">
      <c r="A130" s="73" t="s">
        <v>1186</v>
      </c>
      <c r="B130" s="73" t="s">
        <v>56</v>
      </c>
      <c r="C130" s="73" t="s">
        <v>301</v>
      </c>
      <c r="D130" s="73"/>
      <c r="E130" s="73"/>
      <c r="F130" s="73"/>
      <c r="G130" s="73"/>
      <c r="H130" s="6"/>
      <c r="I130" s="6"/>
      <c r="J130" s="7"/>
      <c r="K130" s="6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ht="15.0" customHeight="1">
      <c r="A131" s="73"/>
      <c r="B131" s="73" t="s">
        <v>1424</v>
      </c>
      <c r="C131" s="73" t="s">
        <v>30</v>
      </c>
      <c r="D131" s="73"/>
      <c r="E131" s="73"/>
      <c r="F131" s="73"/>
      <c r="G131" s="73"/>
      <c r="H131" s="69"/>
      <c r="I131" s="6"/>
      <c r="J131" s="7"/>
      <c r="K131" s="6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ht="15.0" customHeight="1">
      <c r="A132" s="73"/>
      <c r="B132" s="73" t="s">
        <v>1426</v>
      </c>
      <c r="C132" s="73" t="s">
        <v>30</v>
      </c>
      <c r="D132" s="73"/>
      <c r="E132" s="73"/>
      <c r="F132" s="73"/>
      <c r="G132" s="73"/>
      <c r="H132" s="69"/>
      <c r="I132" s="6"/>
      <c r="J132" s="7"/>
      <c r="K132" s="6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ht="15.0" customHeight="1">
      <c r="A133" s="73"/>
      <c r="B133" s="73" t="s">
        <v>1187</v>
      </c>
      <c r="C133" s="73" t="s">
        <v>23</v>
      </c>
      <c r="D133" s="73"/>
      <c r="E133" s="73"/>
      <c r="F133" s="73"/>
      <c r="G133" s="73"/>
      <c r="H133" s="69"/>
      <c r="I133" s="6"/>
      <c r="J133" s="7"/>
      <c r="K133" s="6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ht="15.0" customHeight="1">
      <c r="A134" s="73" t="s">
        <v>1428</v>
      </c>
      <c r="B134" s="133" t="s">
        <v>1429</v>
      </c>
      <c r="C134" s="90" t="s">
        <v>15</v>
      </c>
      <c r="D134" s="90" t="s">
        <v>1434</v>
      </c>
      <c r="E134" s="90" t="s">
        <v>1217</v>
      </c>
      <c r="F134" s="90" t="s">
        <v>1435</v>
      </c>
      <c r="G134" s="90"/>
      <c r="H134" s="95" t="str">
        <f>HYPERLINK("mailto:keel2020@gmail.com","keel2020@gmail.com")</f>
        <v>keel2020@gmail.com</v>
      </c>
      <c r="I134" s="6"/>
      <c r="J134" s="7"/>
      <c r="K134" s="6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ht="15.0" customHeight="1">
      <c r="A135" s="73" t="s">
        <v>1435</v>
      </c>
      <c r="B135" s="73" t="s">
        <v>242</v>
      </c>
      <c r="C135" s="73" t="s">
        <v>15</v>
      </c>
      <c r="D135" s="71"/>
      <c r="E135" s="73"/>
      <c r="F135" s="73"/>
      <c r="G135" s="73"/>
      <c r="H135" s="69"/>
      <c r="I135" s="68"/>
      <c r="J135" s="7"/>
      <c r="K135" s="6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ht="15.0" customHeight="1">
      <c r="A136" s="73"/>
      <c r="B136" s="73" t="s">
        <v>1441</v>
      </c>
      <c r="C136" s="73" t="s">
        <v>23</v>
      </c>
      <c r="D136" s="71"/>
      <c r="E136" s="73"/>
      <c r="F136" s="73"/>
      <c r="G136" s="73"/>
      <c r="H136" s="69" t="str">
        <f>HYPERLINK("mailto:cntrybutterfly03@aol.com","cntrybutterfly03@aol.com")</f>
        <v>cntrybutterfly03@aol.com</v>
      </c>
      <c r="I136" s="6"/>
      <c r="J136" s="7"/>
      <c r="K136" s="6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ht="15.0" customHeight="1">
      <c r="A137" s="73"/>
      <c r="B137" s="73" t="s">
        <v>478</v>
      </c>
      <c r="C137" s="73" t="s">
        <v>30</v>
      </c>
      <c r="D137" s="71"/>
      <c r="E137" s="73"/>
      <c r="F137" s="73"/>
      <c r="G137" s="73"/>
      <c r="H137" s="69" t="str">
        <f>HYPERLINK("mailto:eenernana@yahoo.com","eenernana@yahoo.com")</f>
        <v>eenernana@yahoo.com</v>
      </c>
      <c r="I137" s="6"/>
      <c r="J137" s="7"/>
      <c r="K137" s="6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ht="15.0" customHeight="1">
      <c r="A138" s="73"/>
      <c r="B138" s="73" t="s">
        <v>1448</v>
      </c>
      <c r="C138" s="73"/>
      <c r="D138" s="73"/>
      <c r="E138" s="73"/>
      <c r="F138" s="73"/>
      <c r="G138" s="73"/>
      <c r="H138" s="73"/>
      <c r="I138" s="6"/>
      <c r="J138" s="7"/>
      <c r="K138" s="6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ht="15.0" customHeight="1">
      <c r="A139" s="6"/>
      <c r="B139" s="6"/>
      <c r="C139" s="7"/>
      <c r="D139" s="6"/>
      <c r="E139" s="6"/>
      <c r="F139" s="6"/>
      <c r="G139" s="7"/>
      <c r="H139" s="6"/>
      <c r="I139" s="6"/>
      <c r="J139" s="7"/>
      <c r="K139" s="6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ht="15.0" customHeight="1">
      <c r="A140" s="73" t="s">
        <v>1449</v>
      </c>
      <c r="B140" s="89" t="s">
        <v>1450</v>
      </c>
      <c r="C140" s="90" t="s">
        <v>301</v>
      </c>
      <c r="D140" s="90" t="s">
        <v>1451</v>
      </c>
      <c r="E140" s="90" t="s">
        <v>1217</v>
      </c>
      <c r="F140" s="90" t="s">
        <v>1452</v>
      </c>
      <c r="G140" s="90"/>
      <c r="H140" s="95" t="str">
        <f>HYPERLINK("mailto:julielachance@gmail.com","julielachance@gmail.com")</f>
        <v>julielachance@gmail.com</v>
      </c>
      <c r="I140" s="6"/>
      <c r="J140" s="7"/>
      <c r="K140" s="6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ht="15.0" customHeight="1">
      <c r="A141" s="73" t="s">
        <v>1452</v>
      </c>
      <c r="B141" s="73" t="s">
        <v>1460</v>
      </c>
      <c r="C141" s="73" t="s">
        <v>301</v>
      </c>
      <c r="D141" s="73" t="s">
        <v>1462</v>
      </c>
      <c r="E141" s="73"/>
      <c r="F141" s="73"/>
      <c r="G141" s="73"/>
      <c r="H141" s="73"/>
      <c r="I141" s="6"/>
      <c r="J141" s="7"/>
      <c r="K141" s="6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ht="15.0" customHeight="1">
      <c r="A142" s="73"/>
      <c r="B142" s="73" t="s">
        <v>1463</v>
      </c>
      <c r="C142" s="73" t="s">
        <v>301</v>
      </c>
      <c r="D142" s="73" t="s">
        <v>1464</v>
      </c>
      <c r="E142" s="73"/>
      <c r="F142" s="73"/>
      <c r="G142" s="73"/>
      <c r="H142" s="73"/>
      <c r="I142" s="6"/>
      <c r="J142" s="7"/>
      <c r="K142" s="6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ht="15.0" customHeight="1">
      <c r="A143" s="73"/>
      <c r="B143" s="73" t="s">
        <v>1465</v>
      </c>
      <c r="C143" s="73" t="s">
        <v>301</v>
      </c>
      <c r="D143" s="73" t="s">
        <v>1466</v>
      </c>
      <c r="E143" s="73"/>
      <c r="F143" s="73"/>
      <c r="G143" s="73"/>
      <c r="H143" s="73"/>
      <c r="I143" s="6"/>
      <c r="J143" s="7"/>
      <c r="K143" s="6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ht="15.0" customHeight="1">
      <c r="A144" s="73"/>
      <c r="B144" s="73" t="s">
        <v>1467</v>
      </c>
      <c r="C144" s="73" t="s">
        <v>30</v>
      </c>
      <c r="D144" s="73" t="s">
        <v>1468</v>
      </c>
      <c r="E144" s="73"/>
      <c r="F144" s="73"/>
      <c r="G144" s="73"/>
      <c r="H144" s="73"/>
      <c r="I144" s="6"/>
      <c r="J144" s="7"/>
      <c r="K144" s="6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ht="15.0" customHeight="1">
      <c r="A145" s="6"/>
      <c r="B145" s="6"/>
      <c r="C145" s="7"/>
      <c r="D145" s="6"/>
      <c r="E145" s="6"/>
      <c r="F145" s="6"/>
      <c r="G145" s="7"/>
      <c r="H145" s="6"/>
      <c r="I145" s="6"/>
      <c r="J145" s="7"/>
      <c r="K145" s="6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ht="15.0" customHeight="1">
      <c r="A146" s="73" t="s">
        <v>1471</v>
      </c>
      <c r="B146" s="134" t="s">
        <v>1472</v>
      </c>
      <c r="C146" s="126" t="s">
        <v>23</v>
      </c>
      <c r="D146" s="126" t="s">
        <v>1482</v>
      </c>
      <c r="E146" s="126" t="s">
        <v>1217</v>
      </c>
      <c r="F146" s="126" t="s">
        <v>1483</v>
      </c>
      <c r="G146" s="126"/>
      <c r="H146" s="127" t="str">
        <f>HYPERLINK("mailto:treehudsons@yahoo.com","treehudsons@yahoo.com")</f>
        <v>treehudsons@yahoo.com</v>
      </c>
      <c r="I146" s="6"/>
      <c r="J146" s="7"/>
      <c r="K146" s="6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ht="15.0" customHeight="1">
      <c r="A147" s="73" t="s">
        <v>1487</v>
      </c>
      <c r="B147" s="73" t="s">
        <v>55</v>
      </c>
      <c r="C147" s="73" t="s">
        <v>23</v>
      </c>
      <c r="D147" s="126" t="s">
        <v>1488</v>
      </c>
      <c r="E147" s="73"/>
      <c r="F147" s="73" t="s">
        <v>1487</v>
      </c>
      <c r="G147" s="73"/>
      <c r="H147" s="127" t="str">
        <f>HYPERLINK("mailto:hwise@saginawpipe.com","hwise@saginawpipe.com")</f>
        <v>hwise@saginawpipe.com</v>
      </c>
      <c r="I147" s="6" t="s">
        <v>1492</v>
      </c>
      <c r="J147" s="7"/>
      <c r="K147" s="6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ht="15.0" customHeight="1">
      <c r="A148" s="73"/>
      <c r="B148" s="73" t="s">
        <v>1203</v>
      </c>
      <c r="C148" s="73" t="s">
        <v>30</v>
      </c>
      <c r="D148" s="73"/>
      <c r="E148" s="73"/>
      <c r="F148" s="73"/>
      <c r="G148" s="73"/>
      <c r="H148" s="73"/>
      <c r="I148" s="6"/>
      <c r="J148" s="7"/>
      <c r="K148" s="6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ht="15.0" customHeight="1">
      <c r="A149" s="73"/>
      <c r="B149" s="73" t="s">
        <v>1493</v>
      </c>
      <c r="C149" s="73" t="s">
        <v>23</v>
      </c>
      <c r="D149" s="73"/>
      <c r="E149" s="73"/>
      <c r="F149" s="73"/>
      <c r="G149" s="73"/>
      <c r="H149" s="73"/>
      <c r="I149" s="6"/>
      <c r="J149" s="7"/>
      <c r="K149" s="6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ht="15.0" customHeight="1">
      <c r="A150" s="73"/>
      <c r="B150" s="73" t="s">
        <v>1496</v>
      </c>
      <c r="C150" s="73" t="s">
        <v>23</v>
      </c>
      <c r="D150" s="73"/>
      <c r="E150" s="73"/>
      <c r="F150" s="73"/>
      <c r="G150" s="73"/>
      <c r="H150" s="73"/>
      <c r="I150" s="6"/>
      <c r="J150" s="7"/>
      <c r="K150" s="6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ht="15.0" customHeight="1">
      <c r="A151" s="6"/>
      <c r="B151" s="6"/>
      <c r="C151" s="7"/>
      <c r="D151" s="6"/>
      <c r="E151" s="6"/>
      <c r="F151" s="6"/>
      <c r="G151" s="7"/>
      <c r="H151" s="6"/>
      <c r="I151" s="6"/>
      <c r="J151" s="7"/>
      <c r="K151" s="6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ht="15.0" customHeight="1">
      <c r="A152" s="73" t="s">
        <v>784</v>
      </c>
      <c r="B152" s="135" t="s">
        <v>785</v>
      </c>
      <c r="C152" s="101" t="s">
        <v>15</v>
      </c>
      <c r="D152" s="90" t="s">
        <v>1506</v>
      </c>
      <c r="E152" s="103">
        <v>400.0</v>
      </c>
      <c r="F152" s="105" t="s">
        <v>17</v>
      </c>
      <c r="G152" s="95" t="s">
        <v>806</v>
      </c>
      <c r="H152" s="95" t="str">
        <f>HYPERLINK("mailto:jodylevesque@tampabayrr.com","jodylevesque@tampabayrr.com")</f>
        <v>jodylevesque@tampabayrr.com</v>
      </c>
      <c r="I152" s="6"/>
      <c r="J152" s="7"/>
      <c r="K152" s="6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ht="15.0" customHeight="1">
      <c r="A153" s="106" t="s">
        <v>17</v>
      </c>
      <c r="B153" s="73" t="s">
        <v>14</v>
      </c>
      <c r="C153" s="73" t="s">
        <v>301</v>
      </c>
      <c r="D153" s="73"/>
      <c r="E153" s="73"/>
      <c r="F153" s="73"/>
      <c r="G153" s="73" t="s">
        <v>806</v>
      </c>
      <c r="H153" s="73"/>
      <c r="I153" s="6"/>
      <c r="J153" s="7"/>
      <c r="K153" s="6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ht="15.0" customHeight="1">
      <c r="A154" s="73"/>
      <c r="B154" s="73" t="s">
        <v>20</v>
      </c>
      <c r="C154" s="73" t="s">
        <v>23</v>
      </c>
      <c r="D154" s="73" t="s">
        <v>26</v>
      </c>
      <c r="E154" s="73"/>
      <c r="F154" s="73"/>
      <c r="G154" s="73" t="s">
        <v>815</v>
      </c>
      <c r="H154" s="73"/>
      <c r="I154" s="6"/>
      <c r="J154" s="7"/>
      <c r="K154" s="6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ht="15.0" customHeight="1">
      <c r="A155" s="73"/>
      <c r="B155" s="73" t="s">
        <v>817</v>
      </c>
      <c r="C155" s="73" t="s">
        <v>15</v>
      </c>
      <c r="D155" s="73"/>
      <c r="E155" s="73"/>
      <c r="F155" s="73"/>
      <c r="G155" s="73"/>
      <c r="H155" s="73"/>
      <c r="I155" s="6"/>
      <c r="J155" s="7"/>
      <c r="K155" s="6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ht="15.0" customHeight="1">
      <c r="A156" s="73"/>
      <c r="B156" s="73" t="s">
        <v>466</v>
      </c>
      <c r="C156" s="73" t="s">
        <v>30</v>
      </c>
      <c r="D156" s="73" t="s">
        <v>34</v>
      </c>
      <c r="E156" s="73"/>
      <c r="F156" s="73"/>
      <c r="G156" s="73"/>
      <c r="H156" s="69" t="str">
        <f>HYPERLINK("mailto:nat@italianoinsurance.com","nat@italianoinsurance.com")</f>
        <v>nat@italianoinsurance.com</v>
      </c>
      <c r="I156" s="6"/>
      <c r="J156" s="7"/>
      <c r="K156" s="6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ht="15.0" customHeight="1">
      <c r="A157" s="6"/>
      <c r="B157" s="6"/>
      <c r="C157" s="7"/>
      <c r="D157" s="6"/>
      <c r="E157" s="6"/>
      <c r="F157" s="6"/>
      <c r="G157" s="7"/>
      <c r="H157" s="25"/>
      <c r="I157" s="6"/>
      <c r="J157" s="7"/>
      <c r="K157" s="6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ht="15.0" customHeight="1">
      <c r="A158" s="6"/>
      <c r="B158" s="6"/>
      <c r="C158" s="7"/>
      <c r="D158" s="6"/>
      <c r="E158" s="6"/>
      <c r="F158" s="6"/>
      <c r="G158" s="7"/>
      <c r="H158" s="25"/>
      <c r="I158" s="6"/>
      <c r="J158" s="7"/>
      <c r="K158" s="6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ht="15.0" customHeight="1">
      <c r="A159" s="73" t="s">
        <v>1516</v>
      </c>
      <c r="B159" s="89" t="s">
        <v>1518</v>
      </c>
      <c r="C159" s="90" t="s">
        <v>301</v>
      </c>
      <c r="D159" s="90" t="s">
        <v>1519</v>
      </c>
      <c r="E159" s="90" t="s">
        <v>1217</v>
      </c>
      <c r="F159" s="90" t="s">
        <v>350</v>
      </c>
      <c r="G159" s="90"/>
      <c r="H159" s="95" t="str">
        <f>HYPERLINK("mailto:plongjr@aol.com","plongjr@aol.com")</f>
        <v>plongjr@aol.com</v>
      </c>
      <c r="I159" s="6"/>
      <c r="J159" s="7"/>
      <c r="K159" s="6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ht="15.0" customHeight="1">
      <c r="A160" s="73" t="s">
        <v>350</v>
      </c>
      <c r="B160" s="73" t="s">
        <v>1524</v>
      </c>
      <c r="C160" s="73" t="s">
        <v>15</v>
      </c>
      <c r="D160" s="73"/>
      <c r="E160" s="73"/>
      <c r="F160" s="73"/>
      <c r="G160" s="73"/>
      <c r="H160" s="73"/>
      <c r="I160" s="6"/>
      <c r="J160" s="7"/>
      <c r="K160" s="6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ht="15.0" customHeight="1">
      <c r="A161" s="73"/>
      <c r="B161" s="73" t="s">
        <v>408</v>
      </c>
      <c r="C161" s="73" t="s">
        <v>23</v>
      </c>
      <c r="D161" s="73"/>
      <c r="E161" s="73"/>
      <c r="F161" s="73"/>
      <c r="G161" s="73"/>
      <c r="H161" s="73"/>
      <c r="I161" s="6" t="s">
        <v>1525</v>
      </c>
      <c r="J161" s="7"/>
      <c r="K161" s="6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ht="15.0" customHeight="1">
      <c r="A162" s="73"/>
      <c r="B162" s="73" t="s">
        <v>1526</v>
      </c>
      <c r="C162" s="73" t="s">
        <v>15</v>
      </c>
      <c r="D162" s="73"/>
      <c r="E162" s="73"/>
      <c r="F162" s="73"/>
      <c r="G162" s="73"/>
      <c r="H162" s="73"/>
      <c r="I162" s="6"/>
      <c r="J162" s="7"/>
      <c r="K162" s="6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ht="15.0" customHeight="1">
      <c r="A163" s="73"/>
      <c r="B163" s="73" t="s">
        <v>1528</v>
      </c>
      <c r="C163" s="73" t="s">
        <v>23</v>
      </c>
      <c r="D163" s="73"/>
      <c r="E163" s="73"/>
      <c r="F163" s="73"/>
      <c r="G163" s="73"/>
      <c r="H163" s="73"/>
      <c r="I163" s="6"/>
      <c r="J163" s="7"/>
      <c r="K163" s="6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ht="15.0" customHeight="1">
      <c r="A164" s="6"/>
      <c r="B164" s="6"/>
      <c r="C164" s="7"/>
      <c r="D164" s="6"/>
      <c r="E164" s="6"/>
      <c r="F164" s="6"/>
      <c r="G164" s="7"/>
      <c r="H164" s="6"/>
      <c r="I164" s="6"/>
      <c r="J164" s="7"/>
      <c r="K164" s="6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ht="15.0" customHeight="1">
      <c r="A165" s="73" t="s">
        <v>1530</v>
      </c>
      <c r="B165" s="89" t="s">
        <v>1531</v>
      </c>
      <c r="C165" s="101" t="s">
        <v>301</v>
      </c>
      <c r="D165" s="90">
        <v>8.476914154E9</v>
      </c>
      <c r="E165" s="122" t="s">
        <v>1277</v>
      </c>
      <c r="F165" s="105"/>
      <c r="G165" s="90" t="s">
        <v>1532</v>
      </c>
      <c r="H165" s="95" t="str">
        <f>HYPERLINK("mailto:bergeronvl@gmail.com","bergeronvl@gmail.com")</f>
        <v>bergeronvl@gmail.com</v>
      </c>
      <c r="I165" s="6"/>
      <c r="J165" s="7"/>
      <c r="K165" s="6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ht="15.0" customHeight="1">
      <c r="A166" s="73" t="s">
        <v>1533</v>
      </c>
      <c r="B166" s="73" t="s">
        <v>436</v>
      </c>
      <c r="C166" s="73" t="s">
        <v>15</v>
      </c>
      <c r="D166" s="73"/>
      <c r="E166" s="73"/>
      <c r="F166" s="73"/>
      <c r="G166" s="73"/>
      <c r="H166" s="73"/>
      <c r="I166" s="6"/>
      <c r="J166" s="7"/>
      <c r="K166" s="6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ht="15.0" customHeight="1">
      <c r="A167" s="73"/>
      <c r="B167" s="73" t="s">
        <v>439</v>
      </c>
      <c r="C167" s="73" t="s">
        <v>301</v>
      </c>
      <c r="D167" s="73"/>
      <c r="E167" s="73"/>
      <c r="F167" s="73"/>
      <c r="G167" s="73"/>
      <c r="H167" s="73"/>
      <c r="I167" s="6"/>
      <c r="J167" s="7"/>
      <c r="K167" s="6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ht="15.0" customHeight="1">
      <c r="A168" s="73"/>
      <c r="B168" s="73"/>
      <c r="C168" s="73" t="s">
        <v>15</v>
      </c>
      <c r="D168" s="73"/>
      <c r="E168" s="73"/>
      <c r="F168" s="73"/>
      <c r="G168" s="73"/>
      <c r="H168" s="73"/>
      <c r="I168" s="68"/>
      <c r="J168" s="7"/>
      <c r="K168" s="6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ht="15.0" customHeight="1">
      <c r="A169" s="73"/>
      <c r="B169" s="73" t="s">
        <v>1537</v>
      </c>
      <c r="C169" s="73" t="s">
        <v>1538</v>
      </c>
      <c r="D169" s="73"/>
      <c r="E169" s="73"/>
      <c r="F169" s="73"/>
      <c r="G169" s="73"/>
      <c r="H169" s="73"/>
      <c r="I169" s="6"/>
      <c r="J169" s="7"/>
      <c r="K169" s="6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ht="15.0" customHeight="1">
      <c r="A170" s="6"/>
      <c r="B170" s="6"/>
      <c r="C170" s="7"/>
      <c r="D170" s="6"/>
      <c r="E170" s="6"/>
      <c r="F170" s="6"/>
      <c r="G170" s="7"/>
      <c r="H170" s="6"/>
      <c r="I170" s="6"/>
      <c r="J170" s="7"/>
      <c r="K170" s="6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ht="15.0" customHeight="1">
      <c r="A171" s="73" t="s">
        <v>1540</v>
      </c>
      <c r="B171" s="89" t="s">
        <v>1541</v>
      </c>
      <c r="C171" s="101" t="s">
        <v>15</v>
      </c>
      <c r="D171" s="90"/>
      <c r="E171" s="122" t="s">
        <v>1217</v>
      </c>
      <c r="F171" s="105" t="s">
        <v>1542</v>
      </c>
      <c r="G171" s="90"/>
      <c r="H171" s="95"/>
      <c r="I171" s="6"/>
      <c r="J171" s="7"/>
      <c r="K171" s="6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ht="15.0" customHeight="1">
      <c r="A172" s="106" t="s">
        <v>1542</v>
      </c>
      <c r="B172" s="73" t="s">
        <v>1543</v>
      </c>
      <c r="C172" s="73" t="s">
        <v>15</v>
      </c>
      <c r="D172" s="73"/>
      <c r="E172" s="73"/>
      <c r="F172" s="73"/>
      <c r="G172" s="73"/>
      <c r="H172" s="73"/>
      <c r="I172" s="6"/>
      <c r="J172" s="7"/>
      <c r="K172" s="6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ht="15.0" customHeight="1">
      <c r="A173" s="73"/>
      <c r="B173" s="73" t="s">
        <v>1547</v>
      </c>
      <c r="C173" s="73" t="s">
        <v>15</v>
      </c>
      <c r="D173" s="73"/>
      <c r="E173" s="73"/>
      <c r="F173" s="73"/>
      <c r="G173" s="73"/>
      <c r="H173" s="73"/>
      <c r="I173" s="6"/>
      <c r="J173" s="7"/>
      <c r="K173" s="6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ht="15.0" customHeight="1">
      <c r="A174" s="73"/>
      <c r="B174" s="73"/>
      <c r="C174" s="73" t="s">
        <v>15</v>
      </c>
      <c r="D174" s="73"/>
      <c r="E174" s="73"/>
      <c r="F174" s="73"/>
      <c r="G174" s="73"/>
      <c r="H174" s="73"/>
      <c r="I174" s="6"/>
      <c r="J174" s="7"/>
      <c r="K174" s="6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ht="15.0" customHeight="1">
      <c r="A175" s="73"/>
      <c r="B175" s="73" t="s">
        <v>1478</v>
      </c>
      <c r="C175" s="73" t="s">
        <v>30</v>
      </c>
      <c r="D175" s="73" t="s">
        <v>1549</v>
      </c>
      <c r="E175" s="73"/>
      <c r="F175" s="73"/>
      <c r="G175" s="73"/>
      <c r="H175" s="69" t="str">
        <f>HYPERLINK("mailto:stevefutch@gmail.com","stevefutch@gmail.com")</f>
        <v>stevefutch@gmail.com</v>
      </c>
      <c r="I175" s="6" t="s">
        <v>1218</v>
      </c>
      <c r="J175" s="7"/>
      <c r="K175" s="6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ht="15.0" customHeight="1">
      <c r="A176" s="6"/>
      <c r="B176" s="6"/>
      <c r="C176" s="7"/>
      <c r="D176" s="6"/>
      <c r="E176" s="6"/>
      <c r="F176" s="6"/>
      <c r="G176" s="7"/>
      <c r="H176" s="25"/>
      <c r="I176" s="6"/>
      <c r="J176" s="7"/>
      <c r="K176" s="6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ht="15.0" customHeight="1">
      <c r="A177" s="73" t="s">
        <v>1551</v>
      </c>
      <c r="B177" s="89" t="s">
        <v>1552</v>
      </c>
      <c r="C177" s="90" t="s">
        <v>15</v>
      </c>
      <c r="D177" s="90" t="s">
        <v>1423</v>
      </c>
      <c r="E177" s="90" t="s">
        <v>1217</v>
      </c>
      <c r="F177" s="90" t="s">
        <v>706</v>
      </c>
      <c r="G177" s="90"/>
      <c r="H177" s="95" t="str">
        <f>HYPERLINK("mailto:ambermills04@yahoo.com","ambermills04@yahoo.com")</f>
        <v>ambermills04@yahoo.com</v>
      </c>
      <c r="I177" s="6"/>
      <c r="J177" s="7"/>
      <c r="K177" s="6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ht="15.0" customHeight="1">
      <c r="A178" s="73" t="s">
        <v>706</v>
      </c>
      <c r="B178" s="73" t="s">
        <v>62</v>
      </c>
      <c r="C178" s="73" t="s">
        <v>301</v>
      </c>
      <c r="D178" s="73"/>
      <c r="E178" s="73"/>
      <c r="F178" s="73"/>
      <c r="G178" s="73"/>
      <c r="H178" s="73"/>
      <c r="I178" s="6"/>
      <c r="J178" s="7"/>
      <c r="K178" s="6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ht="15.0" customHeight="1">
      <c r="A179" s="73"/>
      <c r="B179" s="73" t="s">
        <v>404</v>
      </c>
      <c r="C179" s="73" t="s">
        <v>301</v>
      </c>
      <c r="D179" s="73"/>
      <c r="E179" s="73"/>
      <c r="F179" s="73"/>
      <c r="G179" s="73"/>
      <c r="H179" s="73"/>
      <c r="I179" s="6"/>
      <c r="J179" s="7"/>
      <c r="K179" s="6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ht="15.0" customHeight="1">
      <c r="A180" s="73"/>
      <c r="B180" s="73" t="s">
        <v>1560</v>
      </c>
      <c r="C180" s="73" t="s">
        <v>15</v>
      </c>
      <c r="D180" s="73"/>
      <c r="E180" s="73"/>
      <c r="F180" s="73"/>
      <c r="G180" s="73"/>
      <c r="H180" s="73"/>
      <c r="I180" s="6"/>
      <c r="J180" s="7"/>
      <c r="K180" s="6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ht="15.0" customHeight="1">
      <c r="A181" s="73"/>
      <c r="B181" s="73" t="s">
        <v>406</v>
      </c>
      <c r="C181" s="73" t="s">
        <v>23</v>
      </c>
      <c r="D181" s="73"/>
      <c r="E181" s="73"/>
      <c r="F181" s="73"/>
      <c r="G181" s="73"/>
      <c r="H181" s="73"/>
      <c r="I181" s="6"/>
      <c r="J181" s="7"/>
      <c r="K181" s="6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ht="15.0" customHeight="1">
      <c r="A182" s="6"/>
      <c r="B182" s="6"/>
      <c r="C182" s="7"/>
      <c r="D182" s="6"/>
      <c r="E182" s="6"/>
      <c r="F182" s="6"/>
      <c r="G182" s="7"/>
      <c r="H182" s="6"/>
      <c r="I182" s="6"/>
      <c r="J182" s="7"/>
      <c r="K182" s="6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ht="15.0" customHeight="1">
      <c r="A183" s="73" t="s">
        <v>1561</v>
      </c>
      <c r="B183" s="89" t="s">
        <v>1562</v>
      </c>
      <c r="C183" s="126" t="s">
        <v>30</v>
      </c>
      <c r="D183" s="126" t="s">
        <v>1563</v>
      </c>
      <c r="E183" s="126" t="s">
        <v>1217</v>
      </c>
      <c r="F183" s="126" t="s">
        <v>914</v>
      </c>
      <c r="G183" s="126"/>
      <c r="H183" s="127" t="str">
        <f>HYPERLINK("mailto:barrierislandparkssociety@yahoo.com","barrierislandparkssociety@yahoo.com")</f>
        <v>barrierislandparkssociety@yahoo.com</v>
      </c>
      <c r="I183" s="6"/>
      <c r="J183" s="7"/>
      <c r="K183" s="6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ht="15.0" customHeight="1">
      <c r="A184" s="73" t="s">
        <v>914</v>
      </c>
      <c r="B184" s="73" t="s">
        <v>1567</v>
      </c>
      <c r="C184" s="73" t="s">
        <v>15</v>
      </c>
      <c r="D184" s="73"/>
      <c r="E184" s="73"/>
      <c r="F184" s="73"/>
      <c r="G184" s="73"/>
      <c r="H184" s="73"/>
      <c r="I184" s="6"/>
      <c r="J184" s="7"/>
      <c r="K184" s="6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ht="15.0" customHeight="1">
      <c r="A185" s="73"/>
      <c r="B185" s="73" t="s">
        <v>418</v>
      </c>
      <c r="C185" s="73" t="s">
        <v>15</v>
      </c>
      <c r="D185" s="73"/>
      <c r="E185" s="73"/>
      <c r="F185" s="73"/>
      <c r="G185" s="73"/>
      <c r="H185" s="73"/>
      <c r="I185" s="6"/>
      <c r="J185" s="7"/>
      <c r="K185" s="6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ht="15.0" customHeight="1">
      <c r="A186" s="73"/>
      <c r="B186" s="73" t="s">
        <v>1574</v>
      </c>
      <c r="C186" s="73" t="s">
        <v>15</v>
      </c>
      <c r="D186" s="73"/>
      <c r="E186" s="73"/>
      <c r="F186" s="73"/>
      <c r="G186" s="73"/>
      <c r="H186" s="73"/>
      <c r="I186" s="6"/>
      <c r="J186" s="7"/>
      <c r="K186" s="6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ht="15.0" customHeight="1">
      <c r="A187" s="73"/>
      <c r="B187" s="73" t="s">
        <v>1575</v>
      </c>
      <c r="C187" s="73" t="s">
        <v>30</v>
      </c>
      <c r="D187" s="73"/>
      <c r="E187" s="73"/>
      <c r="F187" s="73"/>
      <c r="G187" s="73"/>
      <c r="H187" s="73"/>
      <c r="I187" s="6"/>
      <c r="J187" s="7"/>
      <c r="K187" s="6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ht="15.0" customHeight="1">
      <c r="A188" s="6"/>
      <c r="B188" s="6"/>
      <c r="C188" s="7"/>
      <c r="D188" s="6"/>
      <c r="E188" s="6"/>
      <c r="F188" s="6"/>
      <c r="G188" s="7"/>
      <c r="H188" s="6"/>
      <c r="I188" s="6"/>
      <c r="J188" s="7"/>
      <c r="K188" s="6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ht="15.0" customHeight="1">
      <c r="A189" s="73" t="s">
        <v>1576</v>
      </c>
      <c r="B189" s="89" t="s">
        <v>1577</v>
      </c>
      <c r="C189" s="90" t="s">
        <v>15</v>
      </c>
      <c r="D189" s="90"/>
      <c r="E189" s="90" t="s">
        <v>1217</v>
      </c>
      <c r="F189" s="90" t="s">
        <v>1578</v>
      </c>
      <c r="G189" s="90"/>
      <c r="H189" s="90"/>
      <c r="I189" s="6"/>
      <c r="J189" s="7"/>
      <c r="K189" s="6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ht="15.0" customHeight="1">
      <c r="A190" s="73" t="s">
        <v>1578</v>
      </c>
      <c r="B190" s="73"/>
      <c r="C190" s="73" t="s">
        <v>15</v>
      </c>
      <c r="D190" s="73"/>
      <c r="E190" s="73"/>
      <c r="F190" s="73"/>
      <c r="G190" s="73"/>
      <c r="H190" s="73"/>
      <c r="I190" s="68" t="s">
        <v>1218</v>
      </c>
      <c r="J190" s="7"/>
      <c r="K190" s="6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ht="15.0" customHeight="1">
      <c r="A191" s="73"/>
      <c r="B191" s="73"/>
      <c r="C191" s="73" t="s">
        <v>15</v>
      </c>
      <c r="D191" s="73"/>
      <c r="E191" s="73"/>
      <c r="F191" s="73"/>
      <c r="G191" s="73"/>
      <c r="H191" s="73"/>
      <c r="I191" s="6"/>
      <c r="J191" s="7"/>
      <c r="K191" s="6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ht="15.0" customHeight="1">
      <c r="A192" s="73"/>
      <c r="B192" s="73"/>
      <c r="C192" s="73" t="s">
        <v>15</v>
      </c>
      <c r="D192" s="73"/>
      <c r="E192" s="73"/>
      <c r="F192" s="73"/>
      <c r="G192" s="73"/>
      <c r="H192" s="73"/>
      <c r="I192" s="6"/>
      <c r="J192" s="7"/>
      <c r="K192" s="6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ht="15.0" customHeight="1">
      <c r="A193" s="73"/>
      <c r="B193" s="73" t="s">
        <v>1582</v>
      </c>
      <c r="C193" s="73" t="s">
        <v>30</v>
      </c>
      <c r="D193" s="73"/>
      <c r="E193" s="73"/>
      <c r="F193" s="73" t="s">
        <v>1583</v>
      </c>
      <c r="G193" s="73"/>
      <c r="H193" s="73"/>
      <c r="I193" s="6"/>
      <c r="J193" s="7"/>
      <c r="K193" s="6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ht="15.0" customHeight="1">
      <c r="A194" s="6"/>
      <c r="B194" s="6"/>
      <c r="C194" s="7"/>
      <c r="D194" s="6"/>
      <c r="E194" s="6"/>
      <c r="F194" s="6"/>
      <c r="G194" s="7"/>
      <c r="H194" s="6"/>
      <c r="I194" s="6"/>
      <c r="J194" s="7"/>
      <c r="K194" s="6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ht="15.0" customHeight="1">
      <c r="A195" s="73" t="s">
        <v>1586</v>
      </c>
      <c r="B195" s="89" t="s">
        <v>1587</v>
      </c>
      <c r="C195" s="90" t="s">
        <v>301</v>
      </c>
      <c r="D195" s="90" t="s">
        <v>1589</v>
      </c>
      <c r="E195" s="90" t="s">
        <v>1217</v>
      </c>
      <c r="F195" s="90" t="s">
        <v>1590</v>
      </c>
      <c r="G195" s="90"/>
      <c r="H195" s="95" t="str">
        <f>HYPERLINK("mailto:cmilne@snet.net","cmilne@snet.net")</f>
        <v>cmilne@snet.net</v>
      </c>
      <c r="I195" s="6"/>
      <c r="J195" s="7"/>
      <c r="K195" s="6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ht="15.0" customHeight="1">
      <c r="A196" s="73" t="s">
        <v>1590</v>
      </c>
      <c r="B196" s="73" t="s">
        <v>414</v>
      </c>
      <c r="C196" s="73" t="s">
        <v>30</v>
      </c>
      <c r="D196" s="71" t="s">
        <v>1594</v>
      </c>
      <c r="E196" s="73"/>
      <c r="F196" s="73"/>
      <c r="G196" s="73"/>
      <c r="H196" s="69" t="str">
        <f>HYPERLINK("mailto:madishman@gmail.com","madishman@gmail.com")</f>
        <v>madishman@gmail.com</v>
      </c>
      <c r="I196" s="6" t="s">
        <v>1218</v>
      </c>
      <c r="J196" s="7"/>
      <c r="K196" s="6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ht="15.0" customHeight="1">
      <c r="A197" s="73"/>
      <c r="B197" s="73" t="s">
        <v>415</v>
      </c>
      <c r="C197" s="73" t="s">
        <v>30</v>
      </c>
      <c r="D197" s="71" t="s">
        <v>1598</v>
      </c>
      <c r="E197" s="73"/>
      <c r="F197" s="73"/>
      <c r="G197" s="73"/>
      <c r="H197" s="69" t="str">
        <f>HYPERLINK("mailto:judilr@msn.com","judilr@msn.com")</f>
        <v>judilr@msn.com</v>
      </c>
      <c r="I197" s="6"/>
      <c r="J197" s="7"/>
      <c r="K197" s="6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ht="15.0" customHeight="1">
      <c r="A198" s="73"/>
      <c r="B198" s="73" t="s">
        <v>1509</v>
      </c>
      <c r="C198" s="73" t="s">
        <v>30</v>
      </c>
      <c r="D198" s="73" t="s">
        <v>1599</v>
      </c>
      <c r="E198" s="73"/>
      <c r="F198" s="73"/>
      <c r="G198" s="73"/>
      <c r="H198" s="69" t="str">
        <f>HYPERLINK("mailto:jschmiege@amertich.net","jschmiege@amertich.net")</f>
        <v>jschmiege@amertich.net</v>
      </c>
      <c r="I198" s="6"/>
      <c r="J198" s="7"/>
      <c r="K198" s="6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ht="15.0" customHeight="1">
      <c r="A199" s="73"/>
      <c r="B199" s="73" t="s">
        <v>417</v>
      </c>
      <c r="C199" s="73" t="s">
        <v>23</v>
      </c>
      <c r="D199" s="73" t="s">
        <v>1599</v>
      </c>
      <c r="E199" s="73"/>
      <c r="F199" s="73"/>
      <c r="G199" s="73"/>
      <c r="H199" s="73"/>
      <c r="I199" s="6"/>
      <c r="J199" s="7"/>
      <c r="K199" s="6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ht="15.0" customHeight="1">
      <c r="A200" s="6"/>
      <c r="B200" s="6"/>
      <c r="C200" s="6"/>
      <c r="D200" s="6"/>
      <c r="E200" s="6"/>
      <c r="F200" s="6"/>
      <c r="G200" s="6"/>
      <c r="H200" s="6"/>
      <c r="I200" s="6"/>
      <c r="J200" s="7"/>
      <c r="K200" s="6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ht="15.0" customHeight="1">
      <c r="A201" s="73" t="s">
        <v>1600</v>
      </c>
      <c r="B201" s="89" t="s">
        <v>1601</v>
      </c>
      <c r="C201" s="90" t="s">
        <v>301</v>
      </c>
      <c r="D201" s="90" t="s">
        <v>1602</v>
      </c>
      <c r="E201" s="90" t="s">
        <v>1217</v>
      </c>
      <c r="F201" s="90" t="s">
        <v>1603</v>
      </c>
      <c r="G201" s="90"/>
      <c r="H201" s="90"/>
      <c r="I201" s="6"/>
      <c r="J201" s="7"/>
      <c r="K201" s="6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ht="15.0" customHeight="1">
      <c r="A202" s="73" t="s">
        <v>1603</v>
      </c>
      <c r="B202" s="73" t="s">
        <v>1604</v>
      </c>
      <c r="C202" s="73" t="s">
        <v>301</v>
      </c>
      <c r="D202" s="73" t="s">
        <v>1605</v>
      </c>
      <c r="E202" s="73"/>
      <c r="F202" s="73"/>
      <c r="G202" s="73"/>
      <c r="H202" s="73"/>
      <c r="I202" s="6"/>
      <c r="J202" s="7"/>
      <c r="K202" s="6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ht="15.0" customHeight="1">
      <c r="A203" s="73"/>
      <c r="B203" s="73" t="s">
        <v>1607</v>
      </c>
      <c r="C203" s="73" t="s">
        <v>301</v>
      </c>
      <c r="D203" s="73" t="s">
        <v>1608</v>
      </c>
      <c r="E203" s="73"/>
      <c r="F203" s="73"/>
      <c r="G203" s="73"/>
      <c r="H203" s="73"/>
      <c r="I203" s="6"/>
      <c r="J203" s="7"/>
      <c r="K203" s="6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ht="15.0" customHeight="1">
      <c r="A204" s="73"/>
      <c r="B204" s="73" t="s">
        <v>206</v>
      </c>
      <c r="C204" s="73" t="s">
        <v>301</v>
      </c>
      <c r="D204" s="73"/>
      <c r="E204" s="73"/>
      <c r="F204" s="73"/>
      <c r="G204" s="73"/>
      <c r="H204" s="73"/>
      <c r="I204" s="6"/>
      <c r="J204" s="7"/>
      <c r="K204" s="6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ht="15.0" customHeight="1">
      <c r="A205" s="73"/>
      <c r="B205" s="73" t="s">
        <v>1609</v>
      </c>
      <c r="C205" s="73" t="s">
        <v>30</v>
      </c>
      <c r="D205" s="73" t="s">
        <v>1610</v>
      </c>
      <c r="E205" s="73"/>
      <c r="F205" s="73"/>
      <c r="G205" s="73"/>
      <c r="H205" s="69" t="str">
        <f>HYPERLINK("mailto:tarponguide@gmail.com","tarponguide@gmail.com")</f>
        <v>tarponguide@gmail.com</v>
      </c>
      <c r="I205" s="6"/>
      <c r="J205" s="7"/>
      <c r="K205" s="6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ht="15.0" customHeight="1">
      <c r="A206" s="6"/>
      <c r="B206" s="6"/>
      <c r="C206" s="7"/>
      <c r="D206" s="6"/>
      <c r="E206" s="6"/>
      <c r="F206" s="6"/>
      <c r="G206" s="7"/>
      <c r="H206" s="6"/>
      <c r="I206" s="6"/>
      <c r="J206" s="7"/>
      <c r="K206" s="6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ht="15.0" customHeight="1">
      <c r="A207" s="73" t="s">
        <v>1613</v>
      </c>
      <c r="B207" s="89" t="s">
        <v>1614</v>
      </c>
      <c r="C207" s="90" t="s">
        <v>30</v>
      </c>
      <c r="D207" s="90" t="s">
        <v>315</v>
      </c>
      <c r="E207" s="90" t="s">
        <v>1217</v>
      </c>
      <c r="F207" s="90" t="s">
        <v>312</v>
      </c>
      <c r="G207" s="90"/>
      <c r="H207" s="95" t="str">
        <f>HYPERLINK("mailto:isagirl01@hotmail.com","isagirl01@hotmail.com")</f>
        <v>isagirl01@hotmail.com</v>
      </c>
      <c r="I207" s="6"/>
      <c r="J207" s="7"/>
      <c r="K207" s="6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ht="15.0" customHeight="1">
      <c r="A208" s="73" t="s">
        <v>312</v>
      </c>
      <c r="B208" s="73" t="s">
        <v>469</v>
      </c>
      <c r="C208" s="73" t="s">
        <v>15</v>
      </c>
      <c r="D208" s="73" t="s">
        <v>1615</v>
      </c>
      <c r="E208" s="73"/>
      <c r="F208" s="73"/>
      <c r="G208" s="73"/>
      <c r="H208" s="69"/>
      <c r="I208" s="6"/>
      <c r="J208" s="7"/>
      <c r="K208" s="6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ht="15.0" customHeight="1">
      <c r="A209" s="73"/>
      <c r="B209" s="73" t="s">
        <v>467</v>
      </c>
      <c r="C209" s="73" t="s">
        <v>15</v>
      </c>
      <c r="D209" s="73" t="s">
        <v>310</v>
      </c>
      <c r="E209" s="73"/>
      <c r="F209" s="73"/>
      <c r="G209" s="73"/>
      <c r="H209" s="69" t="str">
        <f>HYPERLINK("mailto:jonisss726@yahoo.com","jonisss726@yahoo.com")</f>
        <v>jonisss726@yahoo.com</v>
      </c>
      <c r="I209" s="6"/>
      <c r="J209" s="7"/>
      <c r="K209" s="6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ht="15.0" customHeight="1">
      <c r="A210" s="73"/>
      <c r="B210" s="73" t="s">
        <v>171</v>
      </c>
      <c r="C210" s="73" t="s">
        <v>30</v>
      </c>
      <c r="D210" s="73" t="s">
        <v>313</v>
      </c>
      <c r="E210" s="73"/>
      <c r="F210" s="73"/>
      <c r="G210" s="73"/>
      <c r="H210" s="69" t="str">
        <f>HYPERLINK("mailto:smoore@gasparillainn.com","smoore@gasparillainn.com")</f>
        <v>smoore@gasparillainn.com</v>
      </c>
      <c r="I210" s="6"/>
      <c r="J210" s="7"/>
      <c r="K210" s="6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ht="15.0" customHeight="1">
      <c r="A211" s="73"/>
      <c r="B211" s="73" t="s">
        <v>470</v>
      </c>
      <c r="C211" s="73" t="s">
        <v>30</v>
      </c>
      <c r="D211" s="73" t="s">
        <v>1621</v>
      </c>
      <c r="E211" s="73"/>
      <c r="F211" s="73"/>
      <c r="G211" s="73"/>
      <c r="H211" s="69" t="str">
        <f>HYPERLINK("mailto:capt.melvin@4tarpon.com","capt.melvin@4tarpon.com")</f>
        <v>capt.melvin@4tarpon.com</v>
      </c>
      <c r="I211" s="6"/>
      <c r="J211" s="7"/>
      <c r="K211" s="6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ht="15.0" customHeight="1">
      <c r="A212" s="6"/>
      <c r="B212" s="6"/>
      <c r="C212" s="7"/>
      <c r="D212" s="6"/>
      <c r="E212" s="6"/>
      <c r="F212" s="6"/>
      <c r="G212" s="7"/>
      <c r="H212" s="6"/>
      <c r="I212" s="6"/>
      <c r="J212" s="7"/>
      <c r="K212" s="6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ht="15.0" customHeight="1">
      <c r="A213" s="73" t="s">
        <v>1623</v>
      </c>
      <c r="B213" s="89" t="s">
        <v>1624</v>
      </c>
      <c r="C213" s="126" t="s">
        <v>301</v>
      </c>
      <c r="D213" s="126" t="s">
        <v>1625</v>
      </c>
      <c r="E213" s="126" t="s">
        <v>1217</v>
      </c>
      <c r="F213" s="126" t="s">
        <v>1626</v>
      </c>
      <c r="G213" s="126"/>
      <c r="H213" s="127" t="str">
        <f>HYPERLINK("mailto:sabak@verizon.net","sabak@verizon.net")</f>
        <v>sabak@verizon.net</v>
      </c>
      <c r="I213" s="6"/>
      <c r="J213" s="7"/>
      <c r="K213" s="6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ht="15.0" customHeight="1">
      <c r="A214" s="73" t="s">
        <v>1626</v>
      </c>
      <c r="B214" s="73" t="s">
        <v>1628</v>
      </c>
      <c r="C214" s="73" t="s">
        <v>15</v>
      </c>
      <c r="D214" s="73"/>
      <c r="E214" s="73"/>
      <c r="F214" s="73" t="s">
        <v>1629</v>
      </c>
      <c r="G214" s="73"/>
      <c r="H214" s="69" t="str">
        <f>HYPERLINK("mailto:4boys@comcast.net","4boys@comcast.net")</f>
        <v>4boys@comcast.net</v>
      </c>
      <c r="I214" s="6"/>
      <c r="J214" s="7"/>
      <c r="K214" s="6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ht="15.0" customHeight="1">
      <c r="A215" s="73" t="s">
        <v>1629</v>
      </c>
      <c r="B215" s="73" t="s">
        <v>1632</v>
      </c>
      <c r="C215" s="73" t="s">
        <v>15</v>
      </c>
      <c r="D215" s="73"/>
      <c r="E215" s="73"/>
      <c r="F215" s="73"/>
      <c r="G215" s="73"/>
      <c r="H215" s="69" t="str">
        <f>HYPERLINK("mailto:sharirincon@gmail.com","sharirincon@gmail.com")</f>
        <v>sharirincon@gmail.com</v>
      </c>
      <c r="I215" s="6"/>
      <c r="J215" s="7"/>
      <c r="K215" s="6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ht="15.0" customHeight="1">
      <c r="A216" s="73"/>
      <c r="B216" s="73" t="s">
        <v>1636</v>
      </c>
      <c r="C216" s="73" t="s">
        <v>15</v>
      </c>
      <c r="D216" s="73"/>
      <c r="E216" s="73"/>
      <c r="F216" s="73"/>
      <c r="G216" s="73"/>
      <c r="H216" s="69" t="str">
        <f>HYPERLINK("mailto:lora@thereesgroup.com","lora@thereesgroup.com")</f>
        <v>lora@thereesgroup.com</v>
      </c>
      <c r="I216" s="6"/>
      <c r="J216" s="7"/>
      <c r="K216" s="6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ht="15.0" customHeight="1">
      <c r="A217" s="73"/>
      <c r="B217" s="73" t="s">
        <v>1638</v>
      </c>
      <c r="C217" s="73" t="s">
        <v>23</v>
      </c>
      <c r="D217" s="73"/>
      <c r="E217" s="73"/>
      <c r="F217" s="73"/>
      <c r="G217" s="73"/>
      <c r="H217" s="69" t="str">
        <f>HYPERLINK("mailto:fishcaptjeff@aol.com","fishcaptjeff@aol.com")</f>
        <v>fishcaptjeff@aol.com</v>
      </c>
      <c r="I217" s="6"/>
      <c r="J217" s="7"/>
      <c r="K217" s="6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ht="15.0" customHeight="1">
      <c r="A218" s="6"/>
      <c r="B218" s="6"/>
      <c r="C218" s="7"/>
      <c r="D218" s="6"/>
      <c r="E218" s="6"/>
      <c r="F218" s="6"/>
      <c r="G218" s="7"/>
      <c r="H218" s="6"/>
      <c r="I218" s="6"/>
      <c r="J218" s="7"/>
      <c r="K218" s="6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ht="15.0" customHeight="1">
      <c r="A219" s="73" t="s">
        <v>1642</v>
      </c>
      <c r="B219" s="89" t="s">
        <v>1643</v>
      </c>
      <c r="C219" s="126" t="s">
        <v>15</v>
      </c>
      <c r="D219" s="126" t="s">
        <v>1644</v>
      </c>
      <c r="E219" s="126" t="s">
        <v>1217</v>
      </c>
      <c r="F219" s="126" t="s">
        <v>354</v>
      </c>
      <c r="G219" s="126"/>
      <c r="H219" s="127"/>
      <c r="I219" s="6"/>
      <c r="J219" s="7"/>
      <c r="K219" s="6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ht="15.0" customHeight="1">
      <c r="A220" s="73" t="s">
        <v>354</v>
      </c>
      <c r="B220" s="73" t="s">
        <v>1645</v>
      </c>
      <c r="C220" s="73" t="s">
        <v>30</v>
      </c>
      <c r="D220" s="73"/>
      <c r="E220" s="73"/>
      <c r="F220" s="73"/>
      <c r="G220" s="73"/>
      <c r="H220" s="73"/>
      <c r="I220" s="6"/>
      <c r="J220" s="7"/>
      <c r="K220" s="6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ht="15.0" customHeight="1">
      <c r="A221" s="73"/>
      <c r="B221" s="73" t="s">
        <v>1646</v>
      </c>
      <c r="C221" s="73" t="s">
        <v>15</v>
      </c>
      <c r="D221" s="73"/>
      <c r="E221" s="73"/>
      <c r="F221" s="73"/>
      <c r="G221" s="73"/>
      <c r="H221" s="73"/>
      <c r="I221" s="6"/>
      <c r="J221" s="7"/>
      <c r="K221" s="6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ht="15.0" customHeight="1">
      <c r="A222" s="73"/>
      <c r="B222" s="73" t="s">
        <v>1647</v>
      </c>
      <c r="C222" s="73" t="s">
        <v>301</v>
      </c>
      <c r="D222" s="73"/>
      <c r="E222" s="73"/>
      <c r="F222" s="73"/>
      <c r="G222" s="73"/>
      <c r="H222" s="73"/>
      <c r="I222" s="6"/>
      <c r="J222" s="7"/>
      <c r="K222" s="6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ht="15.0" customHeight="1">
      <c r="A223" s="73"/>
      <c r="B223" s="73" t="s">
        <v>580</v>
      </c>
      <c r="C223" s="73" t="s">
        <v>25</v>
      </c>
      <c r="D223" s="73"/>
      <c r="E223" s="73"/>
      <c r="F223" s="73"/>
      <c r="G223" s="73"/>
      <c r="H223" s="73"/>
      <c r="I223" s="6"/>
      <c r="J223" s="7"/>
      <c r="K223" s="6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ht="15.0" customHeight="1">
      <c r="A224" s="6"/>
      <c r="B224" s="6"/>
      <c r="C224" s="7"/>
      <c r="D224" s="6"/>
      <c r="E224" s="6"/>
      <c r="F224" s="6"/>
      <c r="G224" s="7"/>
      <c r="H224" s="6"/>
      <c r="I224" s="6"/>
      <c r="J224" s="7"/>
      <c r="K224" s="6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ht="15.0" customHeight="1">
      <c r="A225" s="73" t="s">
        <v>1649</v>
      </c>
      <c r="B225" s="134" t="s">
        <v>1651</v>
      </c>
      <c r="C225" s="101" t="s">
        <v>15</v>
      </c>
      <c r="D225" s="90" t="s">
        <v>1174</v>
      </c>
      <c r="E225" s="122" t="s">
        <v>1217</v>
      </c>
      <c r="F225" s="105" t="s">
        <v>1652</v>
      </c>
      <c r="G225" s="90"/>
      <c r="H225" s="95" t="str">
        <f>HYPERLINK("mailto:tisjean@comcast.net","tisjean@comcast.net")</f>
        <v>tisjean@comcast.net</v>
      </c>
      <c r="I225" s="6"/>
      <c r="J225" s="7"/>
      <c r="K225" s="6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ht="15.0" customHeight="1">
      <c r="A226" s="106" t="s">
        <v>1652</v>
      </c>
      <c r="B226" s="73" t="s">
        <v>717</v>
      </c>
      <c r="C226" s="73" t="s">
        <v>30</v>
      </c>
      <c r="D226" s="73"/>
      <c r="E226" s="73"/>
      <c r="F226" s="73" t="s">
        <v>1655</v>
      </c>
      <c r="G226" s="73"/>
      <c r="H226" s="73"/>
      <c r="I226" s="6"/>
      <c r="J226" s="7"/>
      <c r="K226" s="6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ht="15.0" customHeight="1">
      <c r="A227" s="73"/>
      <c r="B227" s="73" t="s">
        <v>718</v>
      </c>
      <c r="C227" s="73" t="s">
        <v>15</v>
      </c>
      <c r="D227" s="73"/>
      <c r="E227" s="73"/>
      <c r="F227" s="73"/>
      <c r="G227" s="73"/>
      <c r="H227" s="73"/>
      <c r="I227" s="6"/>
      <c r="J227" s="7"/>
      <c r="K227" s="6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ht="15.0" customHeight="1">
      <c r="A228" s="73"/>
      <c r="B228" s="73"/>
      <c r="C228" s="73"/>
      <c r="D228" s="73"/>
      <c r="E228" s="73"/>
      <c r="F228" s="73"/>
      <c r="G228" s="73"/>
      <c r="H228" s="73"/>
      <c r="I228" s="6"/>
      <c r="J228" s="7"/>
      <c r="K228" s="6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ht="15.0" customHeight="1">
      <c r="A229" s="73"/>
      <c r="B229" s="73" t="s">
        <v>1175</v>
      </c>
      <c r="C229" s="73" t="s">
        <v>30</v>
      </c>
      <c r="D229" s="73" t="s">
        <v>1658</v>
      </c>
      <c r="E229" s="73"/>
      <c r="F229" s="73"/>
      <c r="G229" s="73"/>
      <c r="H229" s="73"/>
      <c r="I229" s="6"/>
      <c r="J229" s="7"/>
      <c r="K229" s="6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ht="15.0" customHeight="1">
      <c r="A230" s="6"/>
      <c r="B230" s="6"/>
      <c r="C230" s="7"/>
      <c r="D230" s="6"/>
      <c r="E230" s="6"/>
      <c r="F230" s="6"/>
      <c r="G230" s="7"/>
      <c r="H230" s="6"/>
      <c r="I230" s="6"/>
      <c r="J230" s="7"/>
      <c r="K230" s="6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ht="15.0" customHeight="1">
      <c r="A231" s="73" t="s">
        <v>1649</v>
      </c>
      <c r="B231" s="89" t="s">
        <v>1660</v>
      </c>
      <c r="C231" s="90" t="s">
        <v>25</v>
      </c>
      <c r="D231" s="90" t="s">
        <v>1661</v>
      </c>
      <c r="E231" s="90" t="s">
        <v>1217</v>
      </c>
      <c r="F231" s="90" t="s">
        <v>1663</v>
      </c>
      <c r="G231" s="90"/>
      <c r="H231" s="95" t="str">
        <f>HYPERLINK("mailto:dlthompso@comcast.net","dlthompso@comcast.net")</f>
        <v>dlthompso@comcast.net</v>
      </c>
      <c r="I231" s="6"/>
      <c r="J231" s="7"/>
      <c r="K231" s="6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ht="15.0" customHeight="1">
      <c r="A232" s="73" t="s">
        <v>1663</v>
      </c>
      <c r="B232" s="73" t="s">
        <v>1666</v>
      </c>
      <c r="C232" s="73" t="s">
        <v>15</v>
      </c>
      <c r="D232" s="71" t="s">
        <v>1667</v>
      </c>
      <c r="E232" s="73"/>
      <c r="F232" s="73"/>
      <c r="G232" s="73"/>
      <c r="H232" s="73"/>
      <c r="I232" s="6"/>
      <c r="J232" s="7"/>
      <c r="K232" s="6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ht="15.0" customHeight="1">
      <c r="A233" s="73"/>
      <c r="B233" s="73" t="s">
        <v>1669</v>
      </c>
      <c r="C233" s="73" t="s">
        <v>23</v>
      </c>
      <c r="D233" s="71" t="s">
        <v>1670</v>
      </c>
      <c r="E233" s="73"/>
      <c r="F233" s="73"/>
      <c r="G233" s="73"/>
      <c r="H233" s="73"/>
      <c r="I233" s="6"/>
      <c r="J233" s="7"/>
      <c r="K233" s="6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ht="15.0" customHeight="1">
      <c r="A234" s="73"/>
      <c r="B234" s="73"/>
      <c r="C234" s="73" t="s">
        <v>25</v>
      </c>
      <c r="D234" s="71" t="s">
        <v>1671</v>
      </c>
      <c r="E234" s="73"/>
      <c r="F234" s="73"/>
      <c r="G234" s="73"/>
      <c r="H234" s="73"/>
      <c r="I234" s="6"/>
      <c r="J234" s="7"/>
      <c r="K234" s="6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ht="15.0" customHeight="1">
      <c r="A235" s="73"/>
      <c r="B235" s="73" t="s">
        <v>1672</v>
      </c>
      <c r="C235" s="73" t="s">
        <v>25</v>
      </c>
      <c r="D235" s="71" t="s">
        <v>1673</v>
      </c>
      <c r="E235" s="73"/>
      <c r="F235" s="73"/>
      <c r="G235" s="73"/>
      <c r="H235" s="73"/>
      <c r="I235" s="6"/>
      <c r="J235" s="7"/>
      <c r="K235" s="6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ht="15.0" customHeight="1">
      <c r="A236" s="6"/>
      <c r="B236" s="6"/>
      <c r="C236" s="7"/>
      <c r="D236" s="6"/>
      <c r="E236" s="6"/>
      <c r="F236" s="6"/>
      <c r="G236" s="7"/>
      <c r="H236" s="6"/>
      <c r="I236" s="6"/>
      <c r="J236" s="7"/>
      <c r="K236" s="6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ht="15.0" customHeight="1">
      <c r="A237" s="73" t="s">
        <v>1674</v>
      </c>
      <c r="B237" s="89" t="s">
        <v>1675</v>
      </c>
      <c r="C237" s="101" t="s">
        <v>15</v>
      </c>
      <c r="D237" s="90" t="s">
        <v>1676</v>
      </c>
      <c r="E237" s="122" t="s">
        <v>1217</v>
      </c>
      <c r="F237" s="105" t="s">
        <v>902</v>
      </c>
      <c r="G237" s="95"/>
      <c r="H237" s="95"/>
      <c r="I237" s="6"/>
      <c r="J237" s="7"/>
      <c r="K237" s="6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ht="15.0" customHeight="1">
      <c r="A238" s="106" t="s">
        <v>902</v>
      </c>
      <c r="B238" s="73" t="s">
        <v>817</v>
      </c>
      <c r="C238" s="73" t="s">
        <v>15</v>
      </c>
      <c r="D238" s="71"/>
      <c r="E238" s="73"/>
      <c r="F238" s="73"/>
      <c r="G238" s="73"/>
      <c r="H238" s="69" t="str">
        <f>HYPERLINK("mailto:deb_sells@msn.com","deb_sells@msn.com")</f>
        <v>deb_sells@msn.com</v>
      </c>
      <c r="I238" s="6"/>
      <c r="J238" s="7"/>
      <c r="K238" s="6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ht="15.0" customHeight="1">
      <c r="A239" s="73"/>
      <c r="B239" s="73" t="s">
        <v>817</v>
      </c>
      <c r="C239" s="73" t="s">
        <v>15</v>
      </c>
      <c r="D239" s="71"/>
      <c r="E239" s="73"/>
      <c r="F239" s="73"/>
      <c r="G239" s="73"/>
      <c r="H239" s="73"/>
      <c r="I239" s="6"/>
      <c r="J239" s="7"/>
      <c r="K239" s="6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ht="15.0" customHeight="1">
      <c r="A240" s="73"/>
      <c r="B240" s="73" t="s">
        <v>817</v>
      </c>
      <c r="C240" s="73" t="s">
        <v>30</v>
      </c>
      <c r="D240" s="73"/>
      <c r="E240" s="73"/>
      <c r="F240" s="73"/>
      <c r="G240" s="73"/>
      <c r="H240" s="73"/>
      <c r="I240" s="6"/>
      <c r="J240" s="7"/>
      <c r="K240" s="6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ht="15.0" customHeight="1">
      <c r="A241" s="73"/>
      <c r="B241" s="73" t="s">
        <v>1677</v>
      </c>
      <c r="C241" s="73" t="s">
        <v>30</v>
      </c>
      <c r="D241" s="73"/>
      <c r="E241" s="73"/>
      <c r="F241" s="73"/>
      <c r="G241" s="73"/>
      <c r="H241" s="73"/>
      <c r="I241" s="6"/>
      <c r="J241" s="7"/>
      <c r="K241" s="6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ht="15.0" customHeight="1">
      <c r="A242" s="6"/>
      <c r="B242" s="6"/>
      <c r="C242" s="7"/>
      <c r="D242" s="6"/>
      <c r="E242" s="6"/>
      <c r="F242" s="6"/>
      <c r="G242" s="7"/>
      <c r="H242" s="6"/>
      <c r="I242" s="6"/>
      <c r="J242" s="7"/>
      <c r="K242" s="6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ht="15.0" customHeight="1">
      <c r="A243" s="6"/>
      <c r="B243" s="6"/>
      <c r="C243" s="7"/>
      <c r="D243" s="6"/>
      <c r="E243" s="6"/>
      <c r="F243" s="6"/>
      <c r="G243" s="7"/>
      <c r="H243" s="6"/>
      <c r="I243" s="6"/>
      <c r="J243" s="7"/>
      <c r="K243" s="6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ht="15.0" customHeight="1">
      <c r="A244" s="73" t="s">
        <v>1678</v>
      </c>
      <c r="B244" s="89" t="s">
        <v>1507</v>
      </c>
      <c r="C244" s="90" t="s">
        <v>15</v>
      </c>
      <c r="D244" s="90" t="s">
        <v>1208</v>
      </c>
      <c r="E244" s="90" t="s">
        <v>1217</v>
      </c>
      <c r="F244" s="90" t="s">
        <v>484</v>
      </c>
      <c r="G244" s="90"/>
      <c r="H244" s="95" t="str">
        <f>HYPERLINK("mailto:daniellezipay@hotmail.com","daniellezipay@hotmail.com")</f>
        <v>daniellezipay@hotmail.com</v>
      </c>
      <c r="I244" s="6"/>
      <c r="J244" s="7"/>
      <c r="K244" s="6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ht="15.0" customHeight="1">
      <c r="A245" s="73" t="s">
        <v>484</v>
      </c>
      <c r="B245" s="73" t="s">
        <v>1211</v>
      </c>
      <c r="C245" s="73" t="s">
        <v>301</v>
      </c>
      <c r="D245" s="73" t="s">
        <v>1679</v>
      </c>
      <c r="E245" s="73"/>
      <c r="F245" s="73"/>
      <c r="G245" s="73"/>
      <c r="H245" s="73"/>
      <c r="I245" s="6"/>
      <c r="J245" s="7"/>
      <c r="K245" s="6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ht="15.0" customHeight="1">
      <c r="A246" s="73"/>
      <c r="B246" s="73" t="s">
        <v>1680</v>
      </c>
      <c r="C246" s="73" t="s">
        <v>301</v>
      </c>
      <c r="D246" s="73" t="s">
        <v>1681</v>
      </c>
      <c r="E246" s="73"/>
      <c r="F246" s="73"/>
      <c r="G246" s="73"/>
      <c r="H246" s="73"/>
      <c r="I246" s="6"/>
      <c r="J246" s="7"/>
      <c r="K246" s="6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ht="15.0" customHeight="1">
      <c r="A247" s="73"/>
      <c r="B247" s="73" t="s">
        <v>1682</v>
      </c>
      <c r="C247" s="73" t="s">
        <v>23</v>
      </c>
      <c r="D247" s="73" t="s">
        <v>1683</v>
      </c>
      <c r="E247" s="73"/>
      <c r="F247" s="73"/>
      <c r="G247" s="73"/>
      <c r="H247" s="73"/>
      <c r="I247" s="6"/>
      <c r="J247" s="7"/>
      <c r="K247" s="6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ht="15.0" customHeight="1">
      <c r="A248" s="73"/>
      <c r="B248" s="73" t="s">
        <v>1209</v>
      </c>
      <c r="C248" s="73" t="s">
        <v>15</v>
      </c>
      <c r="D248" s="73" t="s">
        <v>1684</v>
      </c>
      <c r="E248" s="73"/>
      <c r="F248" s="73"/>
      <c r="G248" s="73"/>
      <c r="H248" s="73"/>
      <c r="I248" s="6"/>
      <c r="J248" s="7"/>
      <c r="K248" s="6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ht="15.0" customHeight="1">
      <c r="A249" s="6"/>
      <c r="B249" s="6"/>
      <c r="C249" s="7"/>
      <c r="D249" s="6"/>
      <c r="E249" s="6"/>
      <c r="F249" s="6"/>
      <c r="G249" s="7"/>
      <c r="H249" s="6"/>
      <c r="I249" s="6"/>
      <c r="J249" s="7"/>
      <c r="K249" s="6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ht="15.0" customHeight="1">
      <c r="A250" s="6"/>
      <c r="B250" s="6"/>
      <c r="C250" s="7"/>
      <c r="D250" s="6"/>
      <c r="E250" s="6"/>
      <c r="F250" s="6"/>
      <c r="G250" s="7"/>
      <c r="H250" s="6"/>
      <c r="I250" s="6"/>
      <c r="J250" s="7"/>
      <c r="K250" s="6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ht="15.0" customHeight="1">
      <c r="A251" s="6"/>
      <c r="B251" s="6"/>
      <c r="C251" s="7"/>
      <c r="D251" s="6"/>
      <c r="E251" s="6"/>
      <c r="F251" s="6"/>
      <c r="G251" s="7"/>
      <c r="H251" s="6"/>
      <c r="I251" s="6"/>
      <c r="J251" s="7"/>
      <c r="K251" s="6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ht="15.0" customHeight="1">
      <c r="A252" s="6"/>
      <c r="B252" s="6"/>
      <c r="C252" s="7"/>
      <c r="D252" s="6"/>
      <c r="E252" s="6"/>
      <c r="F252" s="6"/>
      <c r="G252" s="7"/>
      <c r="H252" s="6"/>
      <c r="I252" s="6"/>
      <c r="J252" s="7"/>
      <c r="K252" s="6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ht="15.0" customHeight="1">
      <c r="A253" s="6"/>
      <c r="B253" s="6"/>
      <c r="C253" s="7"/>
      <c r="D253" s="6"/>
      <c r="E253" s="6"/>
      <c r="F253" s="6"/>
      <c r="G253" s="7"/>
      <c r="H253" s="6"/>
      <c r="I253" s="6"/>
      <c r="J253" s="7"/>
      <c r="K253" s="6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ht="15.0" customHeight="1">
      <c r="A254" s="6"/>
      <c r="B254" s="6"/>
      <c r="C254" s="7"/>
      <c r="D254" s="6"/>
      <c r="E254" s="6"/>
      <c r="F254" s="6"/>
      <c r="G254" s="7"/>
      <c r="H254" s="6"/>
      <c r="I254" s="6"/>
      <c r="J254" s="7"/>
      <c r="K254" s="6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ht="15.0" customHeight="1">
      <c r="A255" s="6"/>
      <c r="B255" s="6"/>
      <c r="C255" s="7"/>
      <c r="D255" s="6"/>
      <c r="E255" s="6"/>
      <c r="F255" s="6"/>
      <c r="G255" s="7"/>
      <c r="H255" s="6"/>
      <c r="I255" s="6"/>
      <c r="J255" s="7"/>
      <c r="K255" s="6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ht="15.0" customHeight="1">
      <c r="A256" s="6"/>
      <c r="B256" s="6"/>
      <c r="C256" s="7"/>
      <c r="D256" s="6"/>
      <c r="E256" s="6"/>
      <c r="F256" s="6"/>
      <c r="G256" s="7"/>
      <c r="H256" s="6"/>
      <c r="I256" s="6"/>
      <c r="J256" s="7"/>
      <c r="K256" s="6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ht="15.0" customHeight="1">
      <c r="A257" s="6"/>
      <c r="B257" s="6"/>
      <c r="C257" s="7"/>
      <c r="D257" s="6"/>
      <c r="E257" s="6"/>
      <c r="F257" s="6"/>
      <c r="G257" s="7"/>
      <c r="H257" s="6"/>
      <c r="I257" s="6"/>
      <c r="J257" s="7"/>
      <c r="K257" s="6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ht="15.0" customHeight="1">
      <c r="A258" s="6"/>
      <c r="B258" s="6"/>
      <c r="C258" s="7"/>
      <c r="D258" s="6"/>
      <c r="E258" s="6"/>
      <c r="F258" s="6"/>
      <c r="G258" s="7"/>
      <c r="H258" s="6"/>
      <c r="I258" s="6"/>
      <c r="J258" s="7"/>
      <c r="K258" s="6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ht="15.0" customHeight="1">
      <c r="A259" s="6"/>
      <c r="B259" s="6"/>
      <c r="C259" s="7"/>
      <c r="D259" s="6"/>
      <c r="E259" s="6"/>
      <c r="F259" s="6"/>
      <c r="G259" s="7"/>
      <c r="H259" s="6"/>
      <c r="I259" s="6"/>
      <c r="J259" s="7"/>
      <c r="K259" s="6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ht="15.0" customHeight="1">
      <c r="A260" s="6"/>
      <c r="B260" s="6"/>
      <c r="C260" s="7"/>
      <c r="D260" s="6"/>
      <c r="E260" s="6"/>
      <c r="F260" s="6"/>
      <c r="G260" s="7"/>
      <c r="H260" s="6"/>
      <c r="I260" s="6"/>
      <c r="J260" s="7"/>
      <c r="K260" s="6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ht="15.0" customHeight="1">
      <c r="A261" s="6"/>
      <c r="B261" s="6"/>
      <c r="C261" s="7"/>
      <c r="D261" s="6"/>
      <c r="E261" s="6"/>
      <c r="F261" s="6"/>
      <c r="G261" s="7"/>
      <c r="H261" s="6"/>
      <c r="I261" s="6"/>
      <c r="J261" s="7"/>
      <c r="K261" s="6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ht="15.0" customHeight="1">
      <c r="A262" s="6"/>
      <c r="B262" s="6"/>
      <c r="C262" s="7"/>
      <c r="D262" s="6"/>
      <c r="E262" s="6"/>
      <c r="F262" s="6"/>
      <c r="G262" s="7"/>
      <c r="H262" s="6"/>
      <c r="I262" s="6"/>
      <c r="J262" s="7"/>
      <c r="K262" s="6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ht="15.0" customHeight="1">
      <c r="A263" s="6"/>
      <c r="B263" s="6"/>
      <c r="C263" s="7"/>
      <c r="D263" s="6"/>
      <c r="E263" s="6"/>
      <c r="F263" s="6"/>
      <c r="G263" s="7"/>
      <c r="H263" s="6"/>
      <c r="I263" s="6"/>
      <c r="J263" s="7"/>
      <c r="K263" s="6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ht="15.0" customHeight="1">
      <c r="A264" s="6"/>
      <c r="B264" s="6"/>
      <c r="C264" s="7"/>
      <c r="D264" s="6"/>
      <c r="E264" s="6"/>
      <c r="F264" s="6"/>
      <c r="G264" s="7"/>
      <c r="H264" s="6"/>
      <c r="I264" s="6"/>
      <c r="J264" s="7"/>
      <c r="K264" s="6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ht="15.0" customHeight="1">
      <c r="A265" s="6"/>
      <c r="B265" s="6"/>
      <c r="C265" s="7"/>
      <c r="D265" s="6"/>
      <c r="E265" s="6"/>
      <c r="F265" s="6"/>
      <c r="G265" s="7"/>
      <c r="H265" s="6"/>
      <c r="I265" s="6"/>
      <c r="J265" s="7"/>
      <c r="K265" s="6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ht="15.0" customHeight="1">
      <c r="A266" s="6"/>
      <c r="B266" s="6"/>
      <c r="C266" s="7"/>
      <c r="D266" s="6"/>
      <c r="E266" s="6"/>
      <c r="F266" s="6"/>
      <c r="G266" s="7"/>
      <c r="H266" s="6"/>
      <c r="I266" s="6"/>
      <c r="J266" s="7"/>
      <c r="K266" s="6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ht="15.0" customHeight="1">
      <c r="A267" s="6"/>
      <c r="B267" s="6"/>
      <c r="C267" s="7"/>
      <c r="D267" s="6"/>
      <c r="E267" s="6"/>
      <c r="F267" s="6"/>
      <c r="G267" s="7"/>
      <c r="H267" s="6"/>
      <c r="I267" s="6"/>
      <c r="J267" s="7"/>
      <c r="K267" s="6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ht="15.0" customHeight="1">
      <c r="A268" s="6"/>
      <c r="B268" s="6"/>
      <c r="C268" s="7"/>
      <c r="D268" s="6"/>
      <c r="E268" s="6"/>
      <c r="F268" s="6"/>
      <c r="G268" s="7"/>
      <c r="H268" s="6"/>
      <c r="I268" s="6"/>
      <c r="J268" s="7"/>
      <c r="K268" s="6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ht="15.0" customHeight="1">
      <c r="A269" s="6"/>
      <c r="B269" s="6"/>
      <c r="C269" s="7"/>
      <c r="D269" s="6"/>
      <c r="E269" s="6"/>
      <c r="F269" s="6"/>
      <c r="G269" s="7"/>
      <c r="H269" s="6"/>
      <c r="I269" s="6"/>
      <c r="J269" s="7"/>
      <c r="K269" s="6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ht="15.0" customHeight="1">
      <c r="A270" s="6"/>
      <c r="B270" s="6"/>
      <c r="C270" s="7"/>
      <c r="D270" s="6"/>
      <c r="E270" s="6"/>
      <c r="F270" s="6"/>
      <c r="G270" s="7"/>
      <c r="H270" s="6"/>
      <c r="I270" s="6"/>
      <c r="J270" s="7"/>
      <c r="K270" s="6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ht="15.0" customHeight="1">
      <c r="A271" s="6"/>
      <c r="B271" s="6"/>
      <c r="C271" s="7"/>
      <c r="D271" s="6"/>
      <c r="E271" s="6"/>
      <c r="F271" s="6"/>
      <c r="G271" s="7"/>
      <c r="H271" s="6"/>
      <c r="I271" s="6"/>
      <c r="J271" s="7"/>
      <c r="K271" s="6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ht="15.0" customHeight="1">
      <c r="A272" s="6"/>
      <c r="B272" s="6"/>
      <c r="C272" s="7"/>
      <c r="D272" s="6"/>
      <c r="E272" s="6"/>
      <c r="F272" s="6"/>
      <c r="G272" s="7"/>
      <c r="H272" s="6"/>
      <c r="I272" s="6"/>
      <c r="J272" s="7"/>
      <c r="K272" s="6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ht="15.0" customHeight="1">
      <c r="A273" s="6"/>
      <c r="B273" s="6"/>
      <c r="C273" s="7"/>
      <c r="D273" s="6"/>
      <c r="E273" s="6"/>
      <c r="F273" s="6"/>
      <c r="G273" s="7"/>
      <c r="H273" s="6"/>
      <c r="I273" s="6"/>
      <c r="J273" s="7"/>
      <c r="K273" s="6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ht="15.0" customHeight="1">
      <c r="A274" s="6"/>
      <c r="B274" s="6"/>
      <c r="C274" s="7"/>
      <c r="D274" s="6"/>
      <c r="E274" s="6"/>
      <c r="F274" s="6"/>
      <c r="G274" s="7"/>
      <c r="H274" s="6"/>
      <c r="I274" s="6"/>
      <c r="J274" s="7"/>
      <c r="K274" s="6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ht="15.0" customHeight="1">
      <c r="A275" s="6"/>
      <c r="B275" s="6"/>
      <c r="C275" s="7"/>
      <c r="D275" s="6"/>
      <c r="E275" s="6"/>
      <c r="F275" s="6"/>
      <c r="G275" s="7"/>
      <c r="H275" s="6"/>
      <c r="I275" s="6"/>
      <c r="J275" s="7"/>
      <c r="K275" s="6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ht="15.0" customHeight="1">
      <c r="A276" s="6"/>
      <c r="B276" s="6"/>
      <c r="C276" s="7"/>
      <c r="D276" s="6"/>
      <c r="E276" s="6"/>
      <c r="F276" s="6"/>
      <c r="G276" s="7"/>
      <c r="H276" s="6"/>
      <c r="I276" s="6"/>
      <c r="J276" s="7"/>
      <c r="K276" s="6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ht="15.0" customHeight="1">
      <c r="A277" s="6"/>
      <c r="B277" s="6"/>
      <c r="C277" s="7"/>
      <c r="D277" s="6"/>
      <c r="E277" s="6"/>
      <c r="F277" s="6"/>
      <c r="G277" s="7"/>
      <c r="H277" s="6"/>
      <c r="I277" s="6"/>
      <c r="J277" s="7"/>
      <c r="K277" s="6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ht="15.0" customHeight="1">
      <c r="A278" s="6"/>
      <c r="B278" s="6"/>
      <c r="C278" s="7"/>
      <c r="D278" s="6"/>
      <c r="E278" s="6"/>
      <c r="F278" s="6"/>
      <c r="G278" s="7"/>
      <c r="H278" s="6"/>
      <c r="I278" s="6"/>
      <c r="J278" s="7"/>
      <c r="K278" s="6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ht="15.0" customHeight="1">
      <c r="A279" s="6"/>
      <c r="B279" s="6"/>
      <c r="C279" s="7"/>
      <c r="D279" s="6"/>
      <c r="E279" s="6"/>
      <c r="F279" s="6"/>
      <c r="G279" s="7"/>
      <c r="H279" s="6"/>
      <c r="I279" s="6"/>
      <c r="J279" s="7"/>
      <c r="K279" s="6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ht="15.0" customHeight="1">
      <c r="A280" s="6"/>
      <c r="B280" s="6"/>
      <c r="C280" s="7"/>
      <c r="D280" s="6"/>
      <c r="E280" s="6"/>
      <c r="F280" s="6"/>
      <c r="G280" s="7"/>
      <c r="H280" s="6"/>
      <c r="I280" s="6"/>
      <c r="J280" s="7"/>
      <c r="K280" s="6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ht="15.0" customHeight="1">
      <c r="A281" s="6"/>
      <c r="B281" s="6"/>
      <c r="C281" s="7"/>
      <c r="D281" s="6"/>
      <c r="E281" s="6"/>
      <c r="F281" s="6"/>
      <c r="G281" s="7"/>
      <c r="H281" s="6"/>
      <c r="I281" s="6"/>
      <c r="J281" s="7"/>
      <c r="K281" s="6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ht="15.0" customHeight="1">
      <c r="A282" s="6"/>
      <c r="B282" s="6"/>
      <c r="C282" s="7"/>
      <c r="D282" s="6"/>
      <c r="E282" s="6"/>
      <c r="F282" s="6"/>
      <c r="G282" s="7"/>
      <c r="H282" s="6"/>
      <c r="I282" s="6"/>
      <c r="J282" s="7"/>
      <c r="K282" s="6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ht="15.0" customHeight="1">
      <c r="A283" s="6"/>
      <c r="B283" s="6"/>
      <c r="C283" s="7"/>
      <c r="D283" s="6"/>
      <c r="E283" s="6"/>
      <c r="F283" s="6"/>
      <c r="G283" s="7"/>
      <c r="H283" s="6"/>
      <c r="I283" s="6"/>
      <c r="J283" s="7"/>
      <c r="K283" s="6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ht="15.0" customHeight="1">
      <c r="A284" s="6"/>
      <c r="B284" s="6"/>
      <c r="C284" s="7"/>
      <c r="D284" s="6"/>
      <c r="E284" s="6"/>
      <c r="F284" s="6"/>
      <c r="G284" s="7"/>
      <c r="H284" s="6"/>
      <c r="I284" s="6"/>
      <c r="J284" s="7"/>
      <c r="K284" s="6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ht="15.0" customHeight="1">
      <c r="A285" s="6"/>
      <c r="B285" s="6"/>
      <c r="C285" s="7"/>
      <c r="D285" s="6"/>
      <c r="E285" s="6"/>
      <c r="F285" s="6"/>
      <c r="G285" s="7"/>
      <c r="H285" s="6"/>
      <c r="I285" s="6"/>
      <c r="J285" s="7"/>
      <c r="K285" s="6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ht="15.0" customHeight="1">
      <c r="A286" s="6"/>
      <c r="B286" s="6"/>
      <c r="C286" s="7"/>
      <c r="D286" s="6"/>
      <c r="E286" s="6"/>
      <c r="F286" s="6"/>
      <c r="G286" s="7"/>
      <c r="H286" s="6"/>
      <c r="I286" s="6"/>
      <c r="J286" s="7"/>
      <c r="K286" s="6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ht="15.0" customHeight="1">
      <c r="A287" s="6"/>
      <c r="B287" s="6"/>
      <c r="C287" s="7"/>
      <c r="D287" s="6"/>
      <c r="E287" s="6"/>
      <c r="F287" s="6"/>
      <c r="G287" s="7"/>
      <c r="H287" s="6"/>
      <c r="I287" s="6"/>
      <c r="J287" s="7"/>
      <c r="K287" s="6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ht="15.0" customHeight="1">
      <c r="A288" s="6"/>
      <c r="B288" s="6"/>
      <c r="C288" s="7"/>
      <c r="D288" s="6"/>
      <c r="E288" s="6"/>
      <c r="F288" s="6"/>
      <c r="G288" s="7"/>
      <c r="H288" s="6"/>
      <c r="I288" s="6"/>
      <c r="J288" s="7"/>
      <c r="K288" s="6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ht="15.0" customHeight="1">
      <c r="A289" s="6"/>
      <c r="B289" s="6"/>
      <c r="C289" s="7"/>
      <c r="D289" s="6"/>
      <c r="E289" s="6"/>
      <c r="F289" s="6"/>
      <c r="G289" s="7"/>
      <c r="H289" s="6"/>
      <c r="I289" s="6"/>
      <c r="J289" s="7"/>
      <c r="K289" s="6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ht="15.0" customHeight="1">
      <c r="A290" s="6"/>
      <c r="B290" s="6"/>
      <c r="C290" s="7"/>
      <c r="D290" s="6"/>
      <c r="E290" s="6"/>
      <c r="F290" s="6"/>
      <c r="G290" s="7"/>
      <c r="H290" s="6"/>
      <c r="I290" s="6"/>
      <c r="J290" s="7"/>
      <c r="K290" s="6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ht="15.0" customHeight="1">
      <c r="A291" s="6"/>
      <c r="B291" s="6"/>
      <c r="C291" s="7"/>
      <c r="D291" s="6"/>
      <c r="E291" s="6"/>
      <c r="F291" s="6"/>
      <c r="G291" s="7"/>
      <c r="H291" s="6"/>
      <c r="I291" s="6"/>
      <c r="J291" s="7"/>
      <c r="K291" s="6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ht="15.0" customHeight="1">
      <c r="A292" s="6"/>
      <c r="B292" s="6"/>
      <c r="C292" s="7"/>
      <c r="D292" s="6"/>
      <c r="E292" s="6"/>
      <c r="F292" s="6"/>
      <c r="G292" s="7"/>
      <c r="H292" s="6"/>
      <c r="I292" s="6"/>
      <c r="J292" s="7"/>
      <c r="K292" s="6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ht="15.0" customHeight="1">
      <c r="A293" s="6"/>
      <c r="B293" s="6"/>
      <c r="C293" s="7"/>
      <c r="D293" s="6"/>
      <c r="E293" s="6"/>
      <c r="F293" s="6"/>
      <c r="G293" s="7"/>
      <c r="H293" s="6"/>
      <c r="I293" s="6"/>
      <c r="J293" s="7"/>
      <c r="K293" s="6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ht="15.0" customHeight="1">
      <c r="A294" s="6"/>
      <c r="B294" s="6"/>
      <c r="C294" s="7"/>
      <c r="D294" s="6"/>
      <c r="E294" s="6"/>
      <c r="F294" s="6"/>
      <c r="G294" s="7"/>
      <c r="H294" s="6"/>
      <c r="I294" s="6"/>
      <c r="J294" s="7"/>
      <c r="K294" s="6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ht="15.0" customHeight="1">
      <c r="A295" s="6"/>
      <c r="B295" s="6"/>
      <c r="C295" s="7"/>
      <c r="D295" s="6"/>
      <c r="E295" s="6"/>
      <c r="F295" s="6"/>
      <c r="G295" s="7"/>
      <c r="H295" s="6"/>
      <c r="I295" s="6"/>
      <c r="J295" s="7"/>
      <c r="K295" s="6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ht="15.0" customHeight="1">
      <c r="A296" s="6"/>
      <c r="B296" s="6"/>
      <c r="C296" s="7"/>
      <c r="D296" s="6"/>
      <c r="E296" s="6"/>
      <c r="F296" s="6"/>
      <c r="G296" s="7"/>
      <c r="H296" s="6"/>
      <c r="I296" s="6"/>
      <c r="J296" s="7"/>
      <c r="K296" s="6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ht="15.0" customHeight="1">
      <c r="A297" s="6"/>
      <c r="B297" s="6"/>
      <c r="C297" s="7"/>
      <c r="D297" s="6"/>
      <c r="E297" s="6"/>
      <c r="F297" s="6"/>
      <c r="G297" s="7"/>
      <c r="H297" s="6"/>
      <c r="I297" s="6"/>
      <c r="J297" s="7"/>
      <c r="K297" s="6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ht="15.0" customHeight="1">
      <c r="A298" s="6"/>
      <c r="B298" s="6"/>
      <c r="C298" s="7"/>
      <c r="D298" s="6"/>
      <c r="E298" s="6"/>
      <c r="F298" s="6"/>
      <c r="G298" s="7"/>
      <c r="H298" s="6"/>
      <c r="I298" s="6"/>
      <c r="J298" s="7"/>
      <c r="K298" s="6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ht="15.0" customHeight="1">
      <c r="A299" s="6"/>
      <c r="B299" s="6"/>
      <c r="C299" s="7"/>
      <c r="D299" s="6"/>
      <c r="E299" s="6"/>
      <c r="F299" s="6"/>
      <c r="G299" s="7"/>
      <c r="H299" s="6"/>
      <c r="I299" s="6"/>
      <c r="J299" s="7"/>
      <c r="K299" s="6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ht="15.0" customHeight="1">
      <c r="A300" s="6"/>
      <c r="B300" s="6"/>
      <c r="C300" s="7"/>
      <c r="D300" s="6"/>
      <c r="E300" s="6"/>
      <c r="F300" s="6"/>
      <c r="G300" s="7"/>
      <c r="H300" s="6"/>
      <c r="I300" s="6"/>
      <c r="J300" s="7"/>
      <c r="K300" s="6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ht="15.0" customHeight="1">
      <c r="A301" s="6"/>
      <c r="B301" s="6"/>
      <c r="C301" s="7"/>
      <c r="D301" s="6"/>
      <c r="E301" s="6"/>
      <c r="F301" s="6"/>
      <c r="G301" s="7"/>
      <c r="H301" s="6"/>
      <c r="I301" s="6"/>
      <c r="J301" s="7"/>
      <c r="K301" s="6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ht="15.0" customHeight="1">
      <c r="A302" s="6"/>
      <c r="B302" s="6"/>
      <c r="C302" s="7"/>
      <c r="D302" s="6"/>
      <c r="E302" s="6"/>
      <c r="F302" s="6"/>
      <c r="G302" s="7"/>
      <c r="H302" s="6"/>
      <c r="I302" s="6"/>
      <c r="J302" s="7"/>
      <c r="K302" s="6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ht="15.0" customHeight="1">
      <c r="A303" s="6"/>
      <c r="B303" s="6"/>
      <c r="C303" s="7"/>
      <c r="D303" s="6"/>
      <c r="E303" s="6"/>
      <c r="F303" s="6"/>
      <c r="G303" s="7"/>
      <c r="H303" s="6"/>
      <c r="I303" s="6"/>
      <c r="J303" s="7"/>
      <c r="K303" s="6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ht="15.0" customHeight="1">
      <c r="A304" s="6"/>
      <c r="B304" s="6"/>
      <c r="C304" s="7"/>
      <c r="D304" s="6"/>
      <c r="E304" s="6"/>
      <c r="F304" s="6"/>
      <c r="G304" s="7"/>
      <c r="H304" s="6"/>
      <c r="I304" s="6"/>
      <c r="J304" s="7"/>
      <c r="K304" s="6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ht="15.0" customHeight="1">
      <c r="A305" s="6"/>
      <c r="B305" s="6"/>
      <c r="C305" s="7"/>
      <c r="D305" s="6"/>
      <c r="E305" s="6"/>
      <c r="F305" s="6"/>
      <c r="G305" s="7"/>
      <c r="H305" s="6"/>
      <c r="I305" s="6"/>
      <c r="J305" s="7"/>
      <c r="K305" s="6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ht="15.0" customHeight="1">
      <c r="A306" s="6"/>
      <c r="B306" s="6"/>
      <c r="C306" s="7"/>
      <c r="D306" s="6"/>
      <c r="E306" s="6"/>
      <c r="F306" s="6"/>
      <c r="G306" s="7"/>
      <c r="H306" s="6"/>
      <c r="I306" s="6"/>
      <c r="J306" s="7"/>
      <c r="K306" s="6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ht="15.0" customHeight="1">
      <c r="A307" s="6"/>
      <c r="B307" s="6"/>
      <c r="C307" s="7"/>
      <c r="D307" s="6"/>
      <c r="E307" s="6"/>
      <c r="F307" s="6"/>
      <c r="G307" s="7"/>
      <c r="H307" s="6"/>
      <c r="I307" s="6"/>
      <c r="J307" s="7"/>
      <c r="K307" s="6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ht="15.0" customHeight="1">
      <c r="A308" s="6"/>
      <c r="B308" s="6"/>
      <c r="C308" s="7"/>
      <c r="D308" s="6"/>
      <c r="E308" s="6"/>
      <c r="F308" s="6"/>
      <c r="G308" s="7"/>
      <c r="H308" s="6"/>
      <c r="I308" s="6"/>
      <c r="J308" s="7"/>
      <c r="K308" s="6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ht="15.0" customHeight="1">
      <c r="A309" s="6"/>
      <c r="B309" s="6"/>
      <c r="C309" s="7"/>
      <c r="D309" s="6"/>
      <c r="E309" s="6"/>
      <c r="F309" s="6"/>
      <c r="G309" s="7"/>
      <c r="H309" s="6"/>
      <c r="I309" s="6"/>
      <c r="J309" s="7"/>
      <c r="K309" s="6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ht="15.0" customHeight="1">
      <c r="A310" s="6"/>
      <c r="B310" s="6"/>
      <c r="C310" s="7"/>
      <c r="D310" s="6"/>
      <c r="E310" s="6"/>
      <c r="F310" s="6"/>
      <c r="G310" s="7"/>
      <c r="H310" s="6"/>
      <c r="I310" s="6"/>
      <c r="J310" s="7"/>
      <c r="K310" s="6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ht="15.0" customHeight="1">
      <c r="A311" s="6"/>
      <c r="B311" s="6"/>
      <c r="C311" s="7"/>
      <c r="D311" s="6"/>
      <c r="E311" s="6"/>
      <c r="F311" s="6"/>
      <c r="G311" s="7"/>
      <c r="H311" s="6"/>
      <c r="I311" s="6"/>
      <c r="J311" s="7"/>
      <c r="K311" s="6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ht="15.0" customHeight="1">
      <c r="A312" s="6"/>
      <c r="B312" s="6"/>
      <c r="C312" s="7"/>
      <c r="D312" s="6"/>
      <c r="E312" s="6"/>
      <c r="F312" s="6"/>
      <c r="G312" s="7"/>
      <c r="H312" s="6"/>
      <c r="I312" s="6"/>
      <c r="J312" s="7"/>
      <c r="K312" s="6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ht="15.0" customHeight="1">
      <c r="A313" s="6"/>
      <c r="B313" s="6"/>
      <c r="C313" s="7"/>
      <c r="D313" s="6"/>
      <c r="E313" s="6"/>
      <c r="F313" s="6"/>
      <c r="G313" s="7"/>
      <c r="H313" s="6"/>
      <c r="I313" s="6"/>
      <c r="J313" s="7"/>
      <c r="K313" s="6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ht="15.0" customHeight="1">
      <c r="A314" s="6"/>
      <c r="B314" s="6"/>
      <c r="C314" s="7"/>
      <c r="D314" s="6"/>
      <c r="E314" s="6"/>
      <c r="F314" s="6"/>
      <c r="G314" s="7"/>
      <c r="H314" s="6"/>
      <c r="I314" s="6"/>
      <c r="J314" s="7"/>
      <c r="K314" s="6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ht="15.0" customHeight="1">
      <c r="A315" s="6"/>
      <c r="B315" s="6"/>
      <c r="C315" s="7"/>
      <c r="D315" s="6"/>
      <c r="E315" s="6"/>
      <c r="F315" s="6"/>
      <c r="G315" s="7"/>
      <c r="H315" s="6"/>
      <c r="I315" s="6"/>
      <c r="J315" s="7"/>
      <c r="K315" s="6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ht="15.0" customHeight="1">
      <c r="A316" s="6"/>
      <c r="B316" s="6"/>
      <c r="C316" s="7"/>
      <c r="D316" s="6"/>
      <c r="E316" s="6"/>
      <c r="F316" s="6"/>
      <c r="G316" s="7"/>
      <c r="H316" s="6"/>
      <c r="I316" s="6"/>
      <c r="J316" s="7"/>
      <c r="K316" s="6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ht="15.0" customHeight="1">
      <c r="A317" s="6"/>
      <c r="B317" s="6"/>
      <c r="C317" s="7"/>
      <c r="D317" s="6"/>
      <c r="E317" s="6"/>
      <c r="F317" s="6"/>
      <c r="G317" s="7"/>
      <c r="H317" s="6"/>
      <c r="I317" s="6"/>
      <c r="J317" s="7"/>
      <c r="K317" s="6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ht="15.0" customHeight="1">
      <c r="A318" s="6"/>
      <c r="B318" s="6"/>
      <c r="C318" s="7"/>
      <c r="D318" s="6"/>
      <c r="E318" s="6"/>
      <c r="F318" s="6"/>
      <c r="G318" s="7"/>
      <c r="H318" s="6"/>
      <c r="I318" s="6"/>
      <c r="J318" s="7"/>
      <c r="K318" s="6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ht="15.0" customHeight="1">
      <c r="A319" s="6"/>
      <c r="B319" s="6"/>
      <c r="C319" s="7"/>
      <c r="D319" s="6"/>
      <c r="E319" s="6"/>
      <c r="F319" s="6"/>
      <c r="G319" s="7"/>
      <c r="H319" s="6"/>
      <c r="I319" s="6"/>
      <c r="J319" s="7"/>
      <c r="K319" s="6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ht="15.0" customHeight="1">
      <c r="A320" s="6"/>
      <c r="B320" s="6"/>
      <c r="C320" s="7"/>
      <c r="D320" s="6"/>
      <c r="E320" s="6"/>
      <c r="F320" s="6"/>
      <c r="G320" s="7"/>
      <c r="H320" s="6"/>
      <c r="I320" s="6"/>
      <c r="J320" s="7"/>
      <c r="K320" s="6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ht="15.0" customHeight="1">
      <c r="A321" s="6"/>
      <c r="B321" s="6"/>
      <c r="C321" s="7"/>
      <c r="D321" s="6"/>
      <c r="E321" s="6"/>
      <c r="F321" s="6"/>
      <c r="G321" s="7"/>
      <c r="H321" s="6"/>
      <c r="I321" s="6"/>
      <c r="J321" s="7"/>
      <c r="K321" s="6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ht="15.0" customHeight="1">
      <c r="A322" s="6"/>
      <c r="B322" s="6"/>
      <c r="C322" s="7"/>
      <c r="D322" s="6"/>
      <c r="E322" s="6"/>
      <c r="F322" s="6"/>
      <c r="G322" s="7"/>
      <c r="H322" s="6"/>
      <c r="I322" s="6"/>
      <c r="J322" s="7"/>
      <c r="K322" s="6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ht="15.0" customHeight="1">
      <c r="A323" s="6"/>
      <c r="B323" s="6"/>
      <c r="C323" s="7"/>
      <c r="D323" s="6"/>
      <c r="E323" s="6"/>
      <c r="F323" s="6"/>
      <c r="G323" s="7"/>
      <c r="H323" s="6"/>
      <c r="I323" s="6" t="s">
        <v>1217</v>
      </c>
      <c r="J323" s="7"/>
      <c r="K323" s="6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ht="15.0" customHeight="1">
      <c r="A324" s="6"/>
      <c r="B324" s="6"/>
      <c r="C324" s="7"/>
      <c r="D324" s="6"/>
      <c r="E324" s="6"/>
      <c r="F324" s="6"/>
      <c r="G324" s="7"/>
      <c r="H324" s="6"/>
      <c r="I324" s="6"/>
      <c r="J324" s="7"/>
      <c r="K324" s="6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ht="15.0" customHeight="1">
      <c r="A325" s="6"/>
      <c r="B325" s="6"/>
      <c r="C325" s="7"/>
      <c r="D325" s="6"/>
      <c r="E325" s="6"/>
      <c r="F325" s="6"/>
      <c r="G325" s="7"/>
      <c r="H325" s="6"/>
      <c r="I325" s="6"/>
      <c r="J325" s="7"/>
      <c r="K325" s="6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ht="15.0" customHeight="1">
      <c r="A326" s="6"/>
      <c r="B326" s="6"/>
      <c r="C326" s="7"/>
      <c r="D326" s="6"/>
      <c r="E326" s="6"/>
      <c r="F326" s="6"/>
      <c r="G326" s="7"/>
      <c r="H326" s="6"/>
      <c r="I326" s="6"/>
      <c r="J326" s="7"/>
      <c r="K326" s="6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ht="15.0" customHeight="1">
      <c r="A327" s="6"/>
      <c r="B327" s="6"/>
      <c r="C327" s="7"/>
      <c r="D327" s="6"/>
      <c r="E327" s="6"/>
      <c r="F327" s="6"/>
      <c r="G327" s="7"/>
      <c r="H327" s="6"/>
      <c r="I327" s="6"/>
      <c r="J327" s="7"/>
      <c r="K327" s="6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ht="15.0" customHeight="1">
      <c r="A328" s="6"/>
      <c r="B328" s="6"/>
      <c r="C328" s="7"/>
      <c r="D328" s="6"/>
      <c r="E328" s="6"/>
      <c r="F328" s="6"/>
      <c r="G328" s="7"/>
      <c r="H328" s="6"/>
      <c r="I328" s="6"/>
      <c r="J328" s="7"/>
      <c r="K328" s="6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ht="15.0" customHeight="1">
      <c r="A329" s="6"/>
      <c r="B329" s="6"/>
      <c r="C329" s="7"/>
      <c r="D329" s="6"/>
      <c r="E329" s="6"/>
      <c r="F329" s="6"/>
      <c r="G329" s="7"/>
      <c r="H329" s="6"/>
      <c r="I329" s="6"/>
      <c r="J329" s="7"/>
      <c r="K329" s="6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ht="15.0" customHeight="1">
      <c r="A330" s="6"/>
      <c r="B330" s="6"/>
      <c r="C330" s="7"/>
      <c r="D330" s="6"/>
      <c r="E330" s="6"/>
      <c r="F330" s="6"/>
      <c r="G330" s="7"/>
      <c r="H330" s="6"/>
      <c r="I330" s="6"/>
      <c r="J330" s="7"/>
      <c r="K330" s="6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ht="15.0" customHeight="1">
      <c r="A331" s="6"/>
      <c r="B331" s="6"/>
      <c r="C331" s="7"/>
      <c r="D331" s="6"/>
      <c r="E331" s="6"/>
      <c r="F331" s="6"/>
      <c r="G331" s="7"/>
      <c r="H331" s="6"/>
      <c r="I331" s="6"/>
      <c r="J331" s="7"/>
      <c r="K331" s="6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ht="15.0" customHeight="1">
      <c r="A332" s="6"/>
      <c r="B332" s="6"/>
      <c r="C332" s="7"/>
      <c r="D332" s="6"/>
      <c r="E332" s="6"/>
      <c r="F332" s="6"/>
      <c r="G332" s="7"/>
      <c r="H332" s="6"/>
      <c r="I332" s="6"/>
      <c r="J332" s="7"/>
      <c r="K332" s="6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ht="15.0" customHeight="1">
      <c r="A333" s="6"/>
      <c r="B333" s="6"/>
      <c r="C333" s="7"/>
      <c r="D333" s="6"/>
      <c r="E333" s="6"/>
      <c r="F333" s="6"/>
      <c r="G333" s="7"/>
      <c r="H333" s="6"/>
      <c r="I333" s="6"/>
      <c r="J333" s="7"/>
      <c r="K333" s="6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ht="15.0" customHeight="1">
      <c r="A334" s="6"/>
      <c r="B334" s="6"/>
      <c r="C334" s="7"/>
      <c r="D334" s="6"/>
      <c r="E334" s="6"/>
      <c r="F334" s="6"/>
      <c r="G334" s="7"/>
      <c r="H334" s="6"/>
      <c r="I334" s="6"/>
      <c r="J334" s="7"/>
      <c r="K334" s="6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ht="15.0" customHeight="1">
      <c r="A335" s="6"/>
      <c r="B335" s="6"/>
      <c r="C335" s="7"/>
      <c r="D335" s="6"/>
      <c r="E335" s="6"/>
      <c r="F335" s="6"/>
      <c r="G335" s="7"/>
      <c r="H335" s="6"/>
      <c r="I335" s="6"/>
      <c r="J335" s="7"/>
      <c r="K335" s="6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ht="15.0" customHeight="1">
      <c r="A336" s="6"/>
      <c r="B336" s="6"/>
      <c r="C336" s="7"/>
      <c r="D336" s="6"/>
      <c r="E336" s="6"/>
      <c r="F336" s="6"/>
      <c r="G336" s="7"/>
      <c r="H336" s="6"/>
      <c r="I336" s="6"/>
      <c r="J336" s="7"/>
      <c r="K336" s="6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ht="15.0" customHeight="1">
      <c r="A337" s="6"/>
      <c r="B337" s="6"/>
      <c r="C337" s="7"/>
      <c r="D337" s="6"/>
      <c r="E337" s="6"/>
      <c r="F337" s="6"/>
      <c r="G337" s="7"/>
      <c r="H337" s="6"/>
      <c r="I337" s="6"/>
      <c r="J337" s="7"/>
      <c r="K337" s="6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ht="15.0" customHeight="1">
      <c r="A338" s="6"/>
      <c r="B338" s="6"/>
      <c r="C338" s="7"/>
      <c r="D338" s="6"/>
      <c r="E338" s="6"/>
      <c r="F338" s="6"/>
      <c r="G338" s="7"/>
      <c r="H338" s="6"/>
      <c r="I338" s="6"/>
      <c r="J338" s="7"/>
      <c r="K338" s="6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ht="15.0" customHeight="1">
      <c r="A339" s="6"/>
      <c r="B339" s="6"/>
      <c r="C339" s="7"/>
      <c r="D339" s="6"/>
      <c r="E339" s="6"/>
      <c r="F339" s="6"/>
      <c r="G339" s="7"/>
      <c r="H339" s="6"/>
      <c r="I339" s="6"/>
      <c r="J339" s="7"/>
      <c r="K339" s="6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ht="15.0" customHeight="1">
      <c r="A340" s="6"/>
      <c r="B340" s="6"/>
      <c r="C340" s="7"/>
      <c r="D340" s="6"/>
      <c r="E340" s="6"/>
      <c r="F340" s="6"/>
      <c r="G340" s="7"/>
      <c r="H340" s="6"/>
      <c r="I340" s="6"/>
      <c r="J340" s="7"/>
      <c r="K340" s="6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ht="15.0" customHeight="1">
      <c r="A341" s="6"/>
      <c r="B341" s="6"/>
      <c r="C341" s="7"/>
      <c r="D341" s="6"/>
      <c r="E341" s="6"/>
      <c r="F341" s="6"/>
      <c r="G341" s="7"/>
      <c r="H341" s="6"/>
      <c r="I341" s="6"/>
      <c r="J341" s="7"/>
      <c r="K341" s="6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ht="15.0" customHeight="1">
      <c r="A342" s="6"/>
      <c r="B342" s="6"/>
      <c r="C342" s="7"/>
      <c r="D342" s="6"/>
      <c r="E342" s="6"/>
      <c r="F342" s="6"/>
      <c r="G342" s="7"/>
      <c r="H342" s="6"/>
      <c r="I342" s="6"/>
      <c r="J342" s="7"/>
      <c r="K342" s="6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ht="15.0" customHeight="1">
      <c r="A343" s="6"/>
      <c r="B343" s="6"/>
      <c r="C343" s="7"/>
      <c r="D343" s="6"/>
      <c r="E343" s="6"/>
      <c r="F343" s="6"/>
      <c r="G343" s="7"/>
      <c r="H343" s="6"/>
      <c r="I343" s="6"/>
      <c r="J343" s="7"/>
      <c r="K343" s="6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ht="15.0" customHeight="1">
      <c r="A344" s="6"/>
      <c r="B344" s="6"/>
      <c r="C344" s="7"/>
      <c r="D344" s="6"/>
      <c r="E344" s="6"/>
      <c r="F344" s="6"/>
      <c r="G344" s="7"/>
      <c r="H344" s="6"/>
      <c r="I344" s="6"/>
      <c r="J344" s="7"/>
      <c r="K344" s="6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ht="15.0" customHeight="1">
      <c r="A345" s="6"/>
      <c r="B345" s="6"/>
      <c r="C345" s="7"/>
      <c r="D345" s="6"/>
      <c r="E345" s="6"/>
      <c r="F345" s="6"/>
      <c r="G345" s="7"/>
      <c r="H345" s="6"/>
      <c r="I345" s="6"/>
      <c r="J345" s="7"/>
      <c r="K345" s="6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ht="15.0" customHeight="1">
      <c r="A346" s="6"/>
      <c r="B346" s="6"/>
      <c r="C346" s="7"/>
      <c r="D346" s="6"/>
      <c r="E346" s="6"/>
      <c r="F346" s="6"/>
      <c r="G346" s="7"/>
      <c r="H346" s="6"/>
      <c r="I346" s="6"/>
      <c r="J346" s="7"/>
      <c r="K346" s="6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ht="15.0" customHeight="1">
      <c r="A347" s="6"/>
      <c r="B347" s="6"/>
      <c r="C347" s="7"/>
      <c r="D347" s="6"/>
      <c r="E347" s="6"/>
      <c r="F347" s="6"/>
      <c r="G347" s="7"/>
      <c r="H347" s="6"/>
      <c r="I347" s="6"/>
      <c r="J347" s="7"/>
      <c r="K347" s="6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ht="15.0" customHeight="1">
      <c r="A348" s="6"/>
      <c r="B348" s="6"/>
      <c r="C348" s="7"/>
      <c r="D348" s="6"/>
      <c r="E348" s="6"/>
      <c r="F348" s="6"/>
      <c r="G348" s="7"/>
      <c r="H348" s="6"/>
      <c r="I348" s="6"/>
      <c r="J348" s="7"/>
      <c r="K348" s="6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ht="15.0" customHeight="1">
      <c r="A349" s="6"/>
      <c r="B349" s="6"/>
      <c r="C349" s="7"/>
      <c r="D349" s="6"/>
      <c r="E349" s="6"/>
      <c r="F349" s="6"/>
      <c r="G349" s="7"/>
      <c r="H349" s="6"/>
      <c r="I349" s="6"/>
      <c r="J349" s="7"/>
      <c r="K349" s="6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ht="15.0" customHeight="1">
      <c r="A350" s="6"/>
      <c r="B350" s="6"/>
      <c r="C350" s="7"/>
      <c r="D350" s="6"/>
      <c r="E350" s="6"/>
      <c r="F350" s="6"/>
      <c r="G350" s="7"/>
      <c r="H350" s="6"/>
      <c r="I350" s="6"/>
      <c r="J350" s="7"/>
      <c r="K350" s="6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ht="15.0" customHeight="1">
      <c r="A351" s="6"/>
      <c r="B351" s="6"/>
      <c r="C351" s="7"/>
      <c r="D351" s="6"/>
      <c r="E351" s="6"/>
      <c r="F351" s="6"/>
      <c r="G351" s="7"/>
      <c r="H351" s="6"/>
      <c r="I351" s="6"/>
      <c r="J351" s="7"/>
      <c r="K351" s="6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ht="15.0" customHeight="1">
      <c r="A352" s="6"/>
      <c r="B352" s="6"/>
      <c r="C352" s="7"/>
      <c r="D352" s="6"/>
      <c r="E352" s="6"/>
      <c r="F352" s="6"/>
      <c r="G352" s="7"/>
      <c r="H352" s="6"/>
      <c r="I352" s="6"/>
      <c r="J352" s="7"/>
      <c r="K352" s="6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ht="15.0" customHeight="1">
      <c r="A353" s="6"/>
      <c r="B353" s="6"/>
      <c r="C353" s="7"/>
      <c r="D353" s="6"/>
      <c r="E353" s="6"/>
      <c r="F353" s="6"/>
      <c r="G353" s="7"/>
      <c r="H353" s="6"/>
      <c r="I353" s="6"/>
      <c r="J353" s="7"/>
      <c r="K353" s="6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ht="15.0" customHeight="1">
      <c r="A354" s="6"/>
      <c r="B354" s="6"/>
      <c r="C354" s="7"/>
      <c r="D354" s="6"/>
      <c r="E354" s="6"/>
      <c r="F354" s="6"/>
      <c r="G354" s="7"/>
      <c r="H354" s="6"/>
      <c r="I354" s="6"/>
      <c r="J354" s="7"/>
      <c r="K354" s="6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ht="15.0" customHeight="1">
      <c r="A355" s="6"/>
      <c r="B355" s="6"/>
      <c r="C355" s="7"/>
      <c r="D355" s="6"/>
      <c r="E355" s="6"/>
      <c r="F355" s="6"/>
      <c r="G355" s="7"/>
      <c r="H355" s="6"/>
      <c r="I355" s="6"/>
      <c r="J355" s="7"/>
      <c r="K355" s="6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ht="15.0" customHeight="1">
      <c r="A356" s="6"/>
      <c r="B356" s="6"/>
      <c r="C356" s="7"/>
      <c r="D356" s="6"/>
      <c r="E356" s="6"/>
      <c r="F356" s="6"/>
      <c r="G356" s="7"/>
      <c r="H356" s="6"/>
      <c r="I356" s="6"/>
      <c r="J356" s="7"/>
      <c r="K356" s="6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ht="15.0" customHeight="1">
      <c r="A357" s="6"/>
      <c r="B357" s="6"/>
      <c r="C357" s="7"/>
      <c r="D357" s="6"/>
      <c r="E357" s="6"/>
      <c r="F357" s="6"/>
      <c r="G357" s="7"/>
      <c r="H357" s="6"/>
      <c r="I357" s="6"/>
      <c r="J357" s="7"/>
      <c r="K357" s="6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ht="15.0" customHeight="1">
      <c r="A358" s="6"/>
      <c r="B358" s="6"/>
      <c r="C358" s="7"/>
      <c r="D358" s="6"/>
      <c r="E358" s="6"/>
      <c r="F358" s="6"/>
      <c r="G358" s="7"/>
      <c r="H358" s="6"/>
      <c r="I358" s="6"/>
      <c r="J358" s="7"/>
      <c r="K358" s="6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ht="15.0" customHeight="1">
      <c r="A359" s="6"/>
      <c r="B359" s="6"/>
      <c r="C359" s="7"/>
      <c r="D359" s="6"/>
      <c r="E359" s="6"/>
      <c r="F359" s="6"/>
      <c r="G359" s="7"/>
      <c r="H359" s="6"/>
      <c r="I359" s="6"/>
      <c r="J359" s="7"/>
      <c r="K359" s="6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ht="15.0" customHeight="1">
      <c r="A360" s="6"/>
      <c r="B360" s="6"/>
      <c r="C360" s="7"/>
      <c r="D360" s="6"/>
      <c r="E360" s="6"/>
      <c r="F360" s="6"/>
      <c r="G360" s="7"/>
      <c r="H360" s="6"/>
      <c r="I360" s="6"/>
      <c r="J360" s="7"/>
      <c r="K360" s="6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ht="15.0" customHeight="1">
      <c r="A361" s="6"/>
      <c r="B361" s="6"/>
      <c r="C361" s="7"/>
      <c r="D361" s="6"/>
      <c r="E361" s="6"/>
      <c r="F361" s="6"/>
      <c r="G361" s="7"/>
      <c r="H361" s="6"/>
      <c r="I361" s="6"/>
      <c r="J361" s="7"/>
      <c r="K361" s="6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ht="15.0" customHeight="1">
      <c r="A362" s="6"/>
      <c r="B362" s="6"/>
      <c r="C362" s="7"/>
      <c r="D362" s="6"/>
      <c r="E362" s="6"/>
      <c r="F362" s="6"/>
      <c r="G362" s="7"/>
      <c r="H362" s="6"/>
      <c r="I362" s="6"/>
      <c r="J362" s="7"/>
      <c r="K362" s="6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ht="15.0" customHeight="1">
      <c r="A363" s="6"/>
      <c r="B363" s="6"/>
      <c r="C363" s="7"/>
      <c r="D363" s="6"/>
      <c r="E363" s="6"/>
      <c r="F363" s="6"/>
      <c r="G363" s="7"/>
      <c r="H363" s="6"/>
      <c r="I363" s="6"/>
      <c r="J363" s="7"/>
      <c r="K363" s="6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ht="15.0" customHeight="1">
      <c r="A364" s="6"/>
      <c r="B364" s="6"/>
      <c r="C364" s="7"/>
      <c r="D364" s="6"/>
      <c r="E364" s="6"/>
      <c r="F364" s="6"/>
      <c r="G364" s="7"/>
      <c r="H364" s="6"/>
      <c r="I364" s="6"/>
      <c r="J364" s="7"/>
      <c r="K364" s="6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ht="15.0" customHeight="1">
      <c r="A365" s="6"/>
      <c r="B365" s="6"/>
      <c r="C365" s="7"/>
      <c r="D365" s="6"/>
      <c r="E365" s="6"/>
      <c r="F365" s="6"/>
      <c r="G365" s="7"/>
      <c r="H365" s="6"/>
      <c r="I365" s="6"/>
      <c r="J365" s="7"/>
      <c r="K365" s="6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ht="15.0" customHeight="1">
      <c r="A366" s="6"/>
      <c r="B366" s="6"/>
      <c r="C366" s="7"/>
      <c r="D366" s="6"/>
      <c r="E366" s="6"/>
      <c r="F366" s="6"/>
      <c r="G366" s="7"/>
      <c r="H366" s="6"/>
      <c r="I366" s="6"/>
      <c r="J366" s="7"/>
      <c r="K366" s="6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ht="15.0" customHeight="1">
      <c r="A367" s="6"/>
      <c r="B367" s="6"/>
      <c r="C367" s="7"/>
      <c r="D367" s="6"/>
      <c r="E367" s="6"/>
      <c r="F367" s="6"/>
      <c r="G367" s="7"/>
      <c r="H367" s="6"/>
      <c r="I367" s="6"/>
      <c r="J367" s="7"/>
      <c r="K367" s="6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ht="15.0" customHeight="1">
      <c r="A368" s="6"/>
      <c r="B368" s="6"/>
      <c r="C368" s="7"/>
      <c r="D368" s="6"/>
      <c r="E368" s="6"/>
      <c r="F368" s="6"/>
      <c r="G368" s="7"/>
      <c r="H368" s="6"/>
      <c r="I368" s="6"/>
      <c r="J368" s="7"/>
      <c r="K368" s="6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ht="15.0" customHeight="1">
      <c r="A369" s="6"/>
      <c r="B369" s="6"/>
      <c r="C369" s="7"/>
      <c r="D369" s="6"/>
      <c r="E369" s="6"/>
      <c r="F369" s="6"/>
      <c r="G369" s="7"/>
      <c r="H369" s="6"/>
      <c r="I369" s="6"/>
      <c r="J369" s="7"/>
      <c r="K369" s="6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ht="15.0" customHeight="1">
      <c r="A370" s="6"/>
      <c r="B370" s="6"/>
      <c r="C370" s="7"/>
      <c r="D370" s="6"/>
      <c r="E370" s="6"/>
      <c r="F370" s="6"/>
      <c r="G370" s="7"/>
      <c r="H370" s="6"/>
      <c r="I370" s="6"/>
      <c r="J370" s="7"/>
      <c r="K370" s="6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ht="15.0" customHeight="1">
      <c r="A371" s="6"/>
      <c r="B371" s="6"/>
      <c r="C371" s="7"/>
      <c r="D371" s="6"/>
      <c r="E371" s="6"/>
      <c r="F371" s="6"/>
      <c r="G371" s="7"/>
      <c r="H371" s="6"/>
      <c r="I371" s="6"/>
      <c r="J371" s="7"/>
      <c r="K371" s="6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ht="15.0" customHeight="1">
      <c r="A372" s="6"/>
      <c r="B372" s="6"/>
      <c r="C372" s="7"/>
      <c r="D372" s="6"/>
      <c r="E372" s="6"/>
      <c r="F372" s="6"/>
      <c r="G372" s="7"/>
      <c r="H372" s="6"/>
      <c r="I372" s="6"/>
      <c r="J372" s="7"/>
      <c r="K372" s="6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ht="15.0" customHeight="1">
      <c r="A373" s="6"/>
      <c r="B373" s="6"/>
      <c r="C373" s="7"/>
      <c r="D373" s="6"/>
      <c r="E373" s="6"/>
      <c r="F373" s="6"/>
      <c r="G373" s="7"/>
      <c r="H373" s="6"/>
      <c r="I373" s="6"/>
      <c r="J373" s="7"/>
      <c r="K373" s="6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ht="15.0" customHeight="1">
      <c r="A374" s="6"/>
      <c r="B374" s="6"/>
      <c r="C374" s="7"/>
      <c r="D374" s="6"/>
      <c r="E374" s="6"/>
      <c r="F374" s="6"/>
      <c r="G374" s="7"/>
      <c r="H374" s="6"/>
      <c r="I374" s="6"/>
      <c r="J374" s="7"/>
      <c r="K374" s="6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ht="15.0" customHeight="1">
      <c r="A375" s="6"/>
      <c r="B375" s="6"/>
      <c r="C375" s="7"/>
      <c r="D375" s="6"/>
      <c r="E375" s="6"/>
      <c r="F375" s="6"/>
      <c r="G375" s="7"/>
      <c r="H375" s="6"/>
      <c r="I375" s="6"/>
      <c r="J375" s="7"/>
      <c r="K375" s="6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ht="15.0" customHeight="1">
      <c r="A376" s="6"/>
      <c r="B376" s="6"/>
      <c r="C376" s="7"/>
      <c r="D376" s="6"/>
      <c r="E376" s="6"/>
      <c r="F376" s="6"/>
      <c r="G376" s="7"/>
      <c r="H376" s="6"/>
      <c r="I376" s="6"/>
      <c r="J376" s="7"/>
      <c r="K376" s="6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ht="15.0" customHeight="1">
      <c r="A377" s="6"/>
      <c r="B377" s="6"/>
      <c r="C377" s="7"/>
      <c r="D377" s="6"/>
      <c r="E377" s="6"/>
      <c r="F377" s="6"/>
      <c r="G377" s="7"/>
      <c r="H377" s="6"/>
      <c r="I377" s="6"/>
      <c r="J377" s="7"/>
      <c r="K377" s="6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ht="15.0" customHeight="1">
      <c r="A378" s="6"/>
      <c r="B378" s="6"/>
      <c r="C378" s="7"/>
      <c r="D378" s="6"/>
      <c r="E378" s="6"/>
      <c r="F378" s="6"/>
      <c r="G378" s="7"/>
      <c r="H378" s="6"/>
      <c r="I378" s="6"/>
      <c r="J378" s="7"/>
      <c r="K378" s="6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ht="15.0" customHeight="1">
      <c r="A379" s="6"/>
      <c r="B379" s="6"/>
      <c r="C379" s="7"/>
      <c r="D379" s="6"/>
      <c r="E379" s="6"/>
      <c r="F379" s="6"/>
      <c r="G379" s="7"/>
      <c r="H379" s="6"/>
      <c r="I379" s="6"/>
      <c r="J379" s="7"/>
      <c r="K379" s="6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ht="15.0" customHeight="1">
      <c r="A380" s="6"/>
      <c r="B380" s="6"/>
      <c r="C380" s="7"/>
      <c r="D380" s="6"/>
      <c r="E380" s="6"/>
      <c r="F380" s="6"/>
      <c r="G380" s="7"/>
      <c r="H380" s="6"/>
      <c r="I380" s="6"/>
      <c r="J380" s="7"/>
      <c r="K380" s="6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ht="15.0" customHeight="1">
      <c r="A381" s="6"/>
      <c r="B381" s="6"/>
      <c r="C381" s="7"/>
      <c r="D381" s="6"/>
      <c r="E381" s="6"/>
      <c r="F381" s="6"/>
      <c r="G381" s="7"/>
      <c r="H381" s="6"/>
      <c r="I381" s="6"/>
      <c r="J381" s="7"/>
      <c r="K381" s="6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ht="15.0" customHeight="1">
      <c r="A382" s="6"/>
      <c r="B382" s="6"/>
      <c r="C382" s="7"/>
      <c r="D382" s="6"/>
      <c r="E382" s="6"/>
      <c r="F382" s="6"/>
      <c r="G382" s="7"/>
      <c r="H382" s="6"/>
      <c r="I382" s="6"/>
      <c r="J382" s="7"/>
      <c r="K382" s="6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ht="15.0" customHeight="1">
      <c r="A383" s="6"/>
      <c r="B383" s="6"/>
      <c r="C383" s="7"/>
      <c r="D383" s="6"/>
      <c r="E383" s="6"/>
      <c r="F383" s="6"/>
      <c r="G383" s="7"/>
      <c r="H383" s="6"/>
      <c r="I383" s="6"/>
      <c r="J383" s="7"/>
      <c r="K383" s="6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ht="15.0" customHeight="1">
      <c r="A384" s="6"/>
      <c r="B384" s="6"/>
      <c r="C384" s="7"/>
      <c r="D384" s="6"/>
      <c r="E384" s="6"/>
      <c r="F384" s="6"/>
      <c r="G384" s="7"/>
      <c r="H384" s="6"/>
      <c r="I384" s="6"/>
      <c r="J384" s="7"/>
      <c r="K384" s="6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ht="15.0" customHeight="1">
      <c r="A385" s="6"/>
      <c r="B385" s="6"/>
      <c r="C385" s="7"/>
      <c r="D385" s="6"/>
      <c r="E385" s="6"/>
      <c r="F385" s="6"/>
      <c r="G385" s="7"/>
      <c r="H385" s="6"/>
      <c r="I385" s="6"/>
      <c r="J385" s="7"/>
      <c r="K385" s="6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ht="15.0" customHeight="1">
      <c r="A386" s="6"/>
      <c r="B386" s="6"/>
      <c r="C386" s="7"/>
      <c r="D386" s="6"/>
      <c r="E386" s="6"/>
      <c r="F386" s="6"/>
      <c r="G386" s="7"/>
      <c r="H386" s="6"/>
      <c r="I386" s="6"/>
      <c r="J386" s="7"/>
      <c r="K386" s="6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ht="15.0" customHeight="1">
      <c r="A387" s="6"/>
      <c r="B387" s="6"/>
      <c r="C387" s="7"/>
      <c r="D387" s="6"/>
      <c r="E387" s="6"/>
      <c r="F387" s="6"/>
      <c r="G387" s="7"/>
      <c r="H387" s="6"/>
      <c r="I387" s="6"/>
      <c r="J387" s="7"/>
      <c r="K387" s="6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ht="15.0" customHeight="1">
      <c r="A388" s="6"/>
      <c r="B388" s="6"/>
      <c r="C388" s="7"/>
      <c r="D388" s="6"/>
      <c r="E388" s="6"/>
      <c r="F388" s="6"/>
      <c r="G388" s="7"/>
      <c r="H388" s="6"/>
      <c r="I388" s="6"/>
      <c r="J388" s="7"/>
      <c r="K388" s="6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ht="15.0" customHeight="1">
      <c r="A389" s="6"/>
      <c r="B389" s="6"/>
      <c r="C389" s="7"/>
      <c r="D389" s="6"/>
      <c r="E389" s="6"/>
      <c r="F389" s="6"/>
      <c r="G389" s="7"/>
      <c r="H389" s="6"/>
      <c r="I389" s="6"/>
      <c r="J389" s="7"/>
      <c r="K389" s="6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ht="15.0" customHeight="1">
      <c r="A390" s="6"/>
      <c r="B390" s="6"/>
      <c r="C390" s="7"/>
      <c r="D390" s="6"/>
      <c r="E390" s="6"/>
      <c r="F390" s="6"/>
      <c r="G390" s="7"/>
      <c r="H390" s="6"/>
      <c r="I390" s="6"/>
      <c r="J390" s="7"/>
      <c r="K390" s="6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ht="15.0" customHeight="1">
      <c r="A391" s="6"/>
      <c r="B391" s="6"/>
      <c r="C391" s="7"/>
      <c r="D391" s="6"/>
      <c r="E391" s="6"/>
      <c r="F391" s="6"/>
      <c r="G391" s="7"/>
      <c r="H391" s="6"/>
      <c r="I391" s="6"/>
      <c r="J391" s="7"/>
      <c r="K391" s="6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ht="15.0" customHeight="1">
      <c r="A392" s="6"/>
      <c r="B392" s="6"/>
      <c r="C392" s="7"/>
      <c r="D392" s="6"/>
      <c r="E392" s="6"/>
      <c r="F392" s="6"/>
      <c r="G392" s="7"/>
      <c r="H392" s="6"/>
      <c r="I392" s="6"/>
      <c r="J392" s="7"/>
      <c r="K392" s="6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ht="15.0" customHeight="1">
      <c r="A393" s="6"/>
      <c r="B393" s="6"/>
      <c r="C393" s="7"/>
      <c r="D393" s="6"/>
      <c r="E393" s="6"/>
      <c r="F393" s="6"/>
      <c r="G393" s="7"/>
      <c r="H393" s="6"/>
      <c r="I393" s="6"/>
      <c r="J393" s="7"/>
      <c r="K393" s="6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ht="15.0" customHeight="1">
      <c r="A394" s="6"/>
      <c r="B394" s="6"/>
      <c r="C394" s="7"/>
      <c r="D394" s="6"/>
      <c r="E394" s="6"/>
      <c r="F394" s="6"/>
      <c r="G394" s="7"/>
      <c r="H394" s="6"/>
      <c r="I394" s="6"/>
      <c r="J394" s="7"/>
      <c r="K394" s="6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ht="15.0" customHeight="1">
      <c r="A395" s="6"/>
      <c r="B395" s="6"/>
      <c r="C395" s="7"/>
      <c r="D395" s="6"/>
      <c r="E395" s="6"/>
      <c r="F395" s="6"/>
      <c r="G395" s="7"/>
      <c r="H395" s="6"/>
      <c r="I395" s="6"/>
      <c r="J395" s="7"/>
      <c r="K395" s="6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ht="15.0" customHeight="1">
      <c r="A396" s="6"/>
      <c r="B396" s="6"/>
      <c r="C396" s="7"/>
      <c r="D396" s="6"/>
      <c r="E396" s="6"/>
      <c r="F396" s="6"/>
      <c r="G396" s="7"/>
      <c r="H396" s="6"/>
      <c r="I396" s="6"/>
      <c r="J396" s="7"/>
      <c r="K396" s="6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ht="15.0" customHeight="1">
      <c r="A397" s="6"/>
      <c r="B397" s="6"/>
      <c r="C397" s="7"/>
      <c r="D397" s="6"/>
      <c r="E397" s="6"/>
      <c r="F397" s="6"/>
      <c r="G397" s="7"/>
      <c r="H397" s="6"/>
      <c r="I397" s="6"/>
      <c r="J397" s="7"/>
      <c r="K397" s="6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ht="15.0" customHeight="1">
      <c r="A398" s="6"/>
      <c r="B398" s="6"/>
      <c r="C398" s="7"/>
      <c r="D398" s="6"/>
      <c r="E398" s="6"/>
      <c r="F398" s="6"/>
      <c r="G398" s="7"/>
      <c r="H398" s="6"/>
      <c r="I398" s="6"/>
      <c r="J398" s="7"/>
      <c r="K398" s="6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ht="15.0" customHeight="1">
      <c r="A399" s="6"/>
      <c r="B399" s="6"/>
      <c r="C399" s="7"/>
      <c r="D399" s="6"/>
      <c r="E399" s="6"/>
      <c r="F399" s="6"/>
      <c r="G399" s="7"/>
      <c r="H399" s="6"/>
      <c r="I399" s="6"/>
      <c r="J399" s="7"/>
      <c r="K399" s="6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ht="15.0" customHeight="1">
      <c r="A400" s="6"/>
      <c r="B400" s="6"/>
      <c r="C400" s="7"/>
      <c r="D400" s="6"/>
      <c r="E400" s="6"/>
      <c r="F400" s="6"/>
      <c r="G400" s="7"/>
      <c r="H400" s="6"/>
      <c r="I400" s="6"/>
      <c r="J400" s="7"/>
      <c r="K400" s="6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ht="15.0" customHeight="1">
      <c r="A401" s="6"/>
      <c r="B401" s="6"/>
      <c r="C401" s="7"/>
      <c r="D401" s="6"/>
      <c r="E401" s="6"/>
      <c r="F401" s="6"/>
      <c r="G401" s="7"/>
      <c r="H401" s="6"/>
      <c r="I401" s="6"/>
      <c r="J401" s="7"/>
      <c r="K401" s="6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ht="15.0" customHeight="1">
      <c r="A402" s="6"/>
      <c r="B402" s="6"/>
      <c r="C402" s="7"/>
      <c r="D402" s="6"/>
      <c r="E402" s="6"/>
      <c r="F402" s="6"/>
      <c r="G402" s="7"/>
      <c r="H402" s="6"/>
      <c r="I402" s="6"/>
      <c r="J402" s="7"/>
      <c r="K402" s="6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ht="15.0" customHeight="1">
      <c r="A403" s="6"/>
      <c r="B403" s="6"/>
      <c r="C403" s="7"/>
      <c r="D403" s="6"/>
      <c r="E403" s="6"/>
      <c r="F403" s="6"/>
      <c r="G403" s="7"/>
      <c r="H403" s="6"/>
      <c r="I403" s="6"/>
      <c r="J403" s="7"/>
      <c r="K403" s="6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ht="15.0" customHeight="1">
      <c r="A404" s="6"/>
      <c r="B404" s="6"/>
      <c r="C404" s="7"/>
      <c r="D404" s="6"/>
      <c r="E404" s="6"/>
      <c r="F404" s="6"/>
      <c r="G404" s="7"/>
      <c r="H404" s="6"/>
      <c r="I404" s="6"/>
      <c r="J404" s="7"/>
      <c r="K404" s="6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ht="15.0" customHeight="1">
      <c r="A405" s="6"/>
      <c r="B405" s="6"/>
      <c r="C405" s="7"/>
      <c r="D405" s="6"/>
      <c r="E405" s="6"/>
      <c r="F405" s="6"/>
      <c r="G405" s="7"/>
      <c r="H405" s="6"/>
      <c r="I405" s="6"/>
      <c r="J405" s="7"/>
      <c r="K405" s="6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ht="15.0" customHeight="1">
      <c r="A406" s="6"/>
      <c r="B406" s="6"/>
      <c r="C406" s="7"/>
      <c r="D406" s="6"/>
      <c r="E406" s="6"/>
      <c r="F406" s="6"/>
      <c r="G406" s="7"/>
      <c r="H406" s="6"/>
      <c r="I406" s="6"/>
      <c r="J406" s="7"/>
      <c r="K406" s="6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ht="15.0" customHeight="1">
      <c r="A407" s="6"/>
      <c r="B407" s="6"/>
      <c r="C407" s="7"/>
      <c r="D407" s="6"/>
      <c r="E407" s="6"/>
      <c r="F407" s="6"/>
      <c r="G407" s="7"/>
      <c r="H407" s="6"/>
      <c r="I407" s="6"/>
      <c r="J407" s="7"/>
      <c r="K407" s="6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ht="15.0" customHeight="1">
      <c r="A408" s="6"/>
      <c r="B408" s="6"/>
      <c r="C408" s="7"/>
      <c r="D408" s="6"/>
      <c r="E408" s="6"/>
      <c r="F408" s="6"/>
      <c r="G408" s="7"/>
      <c r="H408" s="6"/>
      <c r="I408" s="6"/>
      <c r="J408" s="7"/>
      <c r="K408" s="6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ht="15.0" customHeight="1">
      <c r="A409" s="6"/>
      <c r="B409" s="6"/>
      <c r="C409" s="7"/>
      <c r="D409" s="6"/>
      <c r="E409" s="6"/>
      <c r="F409" s="6"/>
      <c r="G409" s="7"/>
      <c r="H409" s="6"/>
      <c r="I409" s="6"/>
      <c r="J409" s="7"/>
      <c r="K409" s="6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ht="15.0" customHeight="1">
      <c r="A410" s="6"/>
      <c r="B410" s="6"/>
      <c r="C410" s="7"/>
      <c r="D410" s="6"/>
      <c r="E410" s="6"/>
      <c r="F410" s="6"/>
      <c r="G410" s="7"/>
      <c r="H410" s="6"/>
      <c r="I410" s="6"/>
      <c r="J410" s="7"/>
      <c r="K410" s="6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ht="15.0" customHeight="1">
      <c r="A411" s="6"/>
      <c r="B411" s="6"/>
      <c r="C411" s="7"/>
      <c r="D411" s="6"/>
      <c r="E411" s="6"/>
      <c r="F411" s="6"/>
      <c r="G411" s="7"/>
      <c r="H411" s="6"/>
      <c r="I411" s="6"/>
      <c r="J411" s="7"/>
      <c r="K411" s="6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ht="15.0" customHeight="1">
      <c r="A412" s="6"/>
      <c r="B412" s="6"/>
      <c r="C412" s="7"/>
      <c r="D412" s="6"/>
      <c r="E412" s="6"/>
      <c r="F412" s="6"/>
      <c r="G412" s="7"/>
      <c r="H412" s="6"/>
      <c r="I412" s="6"/>
      <c r="J412" s="7"/>
      <c r="K412" s="6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ht="15.0" customHeight="1">
      <c r="A413" s="6"/>
      <c r="B413" s="6"/>
      <c r="C413" s="7"/>
      <c r="D413" s="6"/>
      <c r="E413" s="6"/>
      <c r="F413" s="6"/>
      <c r="G413" s="7"/>
      <c r="H413" s="6"/>
      <c r="I413" s="6"/>
      <c r="J413" s="7"/>
      <c r="K413" s="6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ht="15.0" customHeight="1">
      <c r="A414" s="6"/>
      <c r="B414" s="6"/>
      <c r="C414" s="7"/>
      <c r="D414" s="6"/>
      <c r="E414" s="6"/>
      <c r="F414" s="6"/>
      <c r="G414" s="7"/>
      <c r="H414" s="6"/>
      <c r="I414" s="6"/>
      <c r="J414" s="7"/>
      <c r="K414" s="6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ht="15.0" customHeight="1">
      <c r="A415" s="6"/>
      <c r="B415" s="6"/>
      <c r="C415" s="7"/>
      <c r="D415" s="6"/>
      <c r="E415" s="6"/>
      <c r="F415" s="6"/>
      <c r="G415" s="7"/>
      <c r="H415" s="6"/>
      <c r="I415" s="6"/>
      <c r="J415" s="7"/>
      <c r="K415" s="6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ht="15.0" customHeight="1">
      <c r="A416" s="6"/>
      <c r="B416" s="6"/>
      <c r="C416" s="7"/>
      <c r="D416" s="6"/>
      <c r="E416" s="6"/>
      <c r="F416" s="6"/>
      <c r="G416" s="7"/>
      <c r="H416" s="6"/>
      <c r="I416" s="6"/>
      <c r="J416" s="7"/>
      <c r="K416" s="6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ht="15.0" customHeight="1">
      <c r="A417" s="6"/>
      <c r="B417" s="6"/>
      <c r="C417" s="7"/>
      <c r="D417" s="6"/>
      <c r="E417" s="6"/>
      <c r="F417" s="6"/>
      <c r="G417" s="7"/>
      <c r="H417" s="6"/>
      <c r="I417" s="6"/>
      <c r="J417" s="7"/>
      <c r="K417" s="6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ht="15.0" customHeight="1">
      <c r="A418" s="6"/>
      <c r="B418" s="6"/>
      <c r="C418" s="7"/>
      <c r="D418" s="6"/>
      <c r="E418" s="6"/>
      <c r="F418" s="6"/>
      <c r="G418" s="7"/>
      <c r="H418" s="6"/>
      <c r="I418" s="6"/>
      <c r="J418" s="7"/>
      <c r="K418" s="6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ht="15.0" customHeight="1">
      <c r="A419" s="6"/>
      <c r="B419" s="6"/>
      <c r="C419" s="7"/>
      <c r="D419" s="6"/>
      <c r="E419" s="6"/>
      <c r="F419" s="6"/>
      <c r="G419" s="7"/>
      <c r="H419" s="6"/>
      <c r="I419" s="6"/>
      <c r="J419" s="7"/>
      <c r="K419" s="6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ht="15.0" customHeight="1">
      <c r="A420" s="6"/>
      <c r="B420" s="6"/>
      <c r="C420" s="7"/>
      <c r="D420" s="6"/>
      <c r="E420" s="6"/>
      <c r="F420" s="6"/>
      <c r="G420" s="7"/>
      <c r="H420" s="6"/>
      <c r="I420" s="6"/>
      <c r="J420" s="7"/>
      <c r="K420" s="6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ht="15.0" customHeight="1">
      <c r="A421" s="6"/>
      <c r="B421" s="6"/>
      <c r="C421" s="7"/>
      <c r="D421" s="6"/>
      <c r="E421" s="6"/>
      <c r="F421" s="6"/>
      <c r="G421" s="7"/>
      <c r="H421" s="6"/>
      <c r="I421" s="6"/>
      <c r="J421" s="7"/>
      <c r="K421" s="6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ht="15.0" customHeight="1">
      <c r="A422" s="6"/>
      <c r="B422" s="6"/>
      <c r="C422" s="7"/>
      <c r="D422" s="6"/>
      <c r="E422" s="6"/>
      <c r="F422" s="6"/>
      <c r="G422" s="7"/>
      <c r="H422" s="6"/>
      <c r="I422" s="6"/>
      <c r="J422" s="7"/>
      <c r="K422" s="6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ht="15.0" customHeight="1">
      <c r="A423" s="6"/>
      <c r="B423" s="6"/>
      <c r="C423" s="7"/>
      <c r="D423" s="6"/>
      <c r="E423" s="6"/>
      <c r="F423" s="6"/>
      <c r="G423" s="7"/>
      <c r="H423" s="6"/>
      <c r="I423" s="6"/>
      <c r="J423" s="7"/>
      <c r="K423" s="6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ht="15.0" customHeight="1">
      <c r="A424" s="6"/>
      <c r="B424" s="6"/>
      <c r="C424" s="7"/>
      <c r="D424" s="6"/>
      <c r="E424" s="6"/>
      <c r="F424" s="6"/>
      <c r="G424" s="7"/>
      <c r="H424" s="6"/>
      <c r="I424" s="6"/>
      <c r="J424" s="7"/>
      <c r="K424" s="6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ht="15.0" customHeight="1">
      <c r="A425" s="6"/>
      <c r="B425" s="6"/>
      <c r="C425" s="7"/>
      <c r="D425" s="6"/>
      <c r="E425" s="6"/>
      <c r="F425" s="6"/>
      <c r="G425" s="7"/>
      <c r="H425" s="6"/>
      <c r="I425" s="6"/>
      <c r="J425" s="7"/>
      <c r="K425" s="6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ht="15.0" customHeight="1">
      <c r="A426" s="6"/>
      <c r="B426" s="6"/>
      <c r="C426" s="7"/>
      <c r="D426" s="6"/>
      <c r="E426" s="6"/>
      <c r="F426" s="6"/>
      <c r="G426" s="7"/>
      <c r="H426" s="6"/>
      <c r="I426" s="6"/>
      <c r="J426" s="7"/>
      <c r="K426" s="6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ht="15.0" customHeight="1">
      <c r="A427" s="6"/>
      <c r="B427" s="6"/>
      <c r="C427" s="7"/>
      <c r="D427" s="6"/>
      <c r="E427" s="6"/>
      <c r="F427" s="6"/>
      <c r="G427" s="7"/>
      <c r="H427" s="6"/>
      <c r="I427" s="6"/>
      <c r="J427" s="7"/>
      <c r="K427" s="6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ht="15.0" customHeight="1">
      <c r="A428" s="6"/>
      <c r="B428" s="6"/>
      <c r="C428" s="7"/>
      <c r="D428" s="6"/>
      <c r="E428" s="6"/>
      <c r="F428" s="6"/>
      <c r="G428" s="7"/>
      <c r="H428" s="6"/>
      <c r="I428" s="6"/>
      <c r="J428" s="7"/>
      <c r="K428" s="6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ht="15.0" customHeight="1">
      <c r="A429" s="6"/>
      <c r="B429" s="6"/>
      <c r="C429" s="7"/>
      <c r="D429" s="6"/>
      <c r="E429" s="6"/>
      <c r="F429" s="6"/>
      <c r="G429" s="7"/>
      <c r="H429" s="6"/>
      <c r="I429" s="6"/>
      <c r="J429" s="7"/>
      <c r="K429" s="6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ht="15.0" customHeight="1">
      <c r="A430" s="6"/>
      <c r="B430" s="6"/>
      <c r="C430" s="7"/>
      <c r="D430" s="6"/>
      <c r="E430" s="6"/>
      <c r="F430" s="6"/>
      <c r="G430" s="7"/>
      <c r="H430" s="6"/>
      <c r="I430" s="6"/>
      <c r="J430" s="7"/>
      <c r="K430" s="6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ht="15.0" customHeight="1">
      <c r="A431" s="6"/>
      <c r="B431" s="6"/>
      <c r="C431" s="7"/>
      <c r="D431" s="6"/>
      <c r="E431" s="6"/>
      <c r="F431" s="6"/>
      <c r="G431" s="7"/>
      <c r="H431" s="6"/>
      <c r="I431" s="6"/>
      <c r="J431" s="7"/>
      <c r="K431" s="6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ht="15.0" customHeight="1">
      <c r="A432" s="6"/>
      <c r="B432" s="6"/>
      <c r="C432" s="7"/>
      <c r="D432" s="6"/>
      <c r="E432" s="6"/>
      <c r="F432" s="6"/>
      <c r="G432" s="7"/>
      <c r="H432" s="6"/>
      <c r="I432" s="6"/>
      <c r="J432" s="7"/>
      <c r="K432" s="6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ht="15.0" customHeight="1">
      <c r="A433" s="6"/>
      <c r="B433" s="6"/>
      <c r="C433" s="7"/>
      <c r="D433" s="6"/>
      <c r="E433" s="6"/>
      <c r="F433" s="6"/>
      <c r="G433" s="7"/>
      <c r="H433" s="6"/>
      <c r="I433" s="6"/>
      <c r="J433" s="7"/>
      <c r="K433" s="6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ht="15.0" customHeight="1">
      <c r="A434" s="6"/>
      <c r="B434" s="6"/>
      <c r="C434" s="7"/>
      <c r="D434" s="6"/>
      <c r="E434" s="6"/>
      <c r="F434" s="6"/>
      <c r="G434" s="7"/>
      <c r="H434" s="6"/>
      <c r="I434" s="6"/>
      <c r="J434" s="7"/>
      <c r="K434" s="6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ht="15.0" customHeight="1">
      <c r="A435" s="6"/>
      <c r="B435" s="6"/>
      <c r="C435" s="7"/>
      <c r="D435" s="6"/>
      <c r="E435" s="6"/>
      <c r="F435" s="6"/>
      <c r="G435" s="7"/>
      <c r="H435" s="6"/>
      <c r="I435" s="6"/>
      <c r="J435" s="7"/>
      <c r="K435" s="6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ht="15.0" customHeight="1">
      <c r="A436" s="6"/>
      <c r="B436" s="6"/>
      <c r="C436" s="7"/>
      <c r="D436" s="6"/>
      <c r="E436" s="6"/>
      <c r="F436" s="6"/>
      <c r="G436" s="7"/>
      <c r="H436" s="6"/>
      <c r="I436" s="6"/>
      <c r="J436" s="7"/>
      <c r="K436" s="6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ht="15.0" customHeight="1">
      <c r="A437" s="6"/>
      <c r="B437" s="6"/>
      <c r="C437" s="7"/>
      <c r="D437" s="6"/>
      <c r="E437" s="6"/>
      <c r="F437" s="6"/>
      <c r="G437" s="7"/>
      <c r="H437" s="6"/>
      <c r="I437" s="6"/>
      <c r="J437" s="7"/>
      <c r="K437" s="6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ht="15.0" customHeight="1">
      <c r="A438" s="6"/>
      <c r="B438" s="6"/>
      <c r="C438" s="7"/>
      <c r="D438" s="6"/>
      <c r="E438" s="6"/>
      <c r="F438" s="6"/>
      <c r="G438" s="7"/>
      <c r="H438" s="6"/>
      <c r="I438" s="6"/>
      <c r="J438" s="7"/>
      <c r="K438" s="6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ht="15.0" customHeight="1">
      <c r="A439" s="6"/>
      <c r="B439" s="6"/>
      <c r="C439" s="7"/>
      <c r="D439" s="6"/>
      <c r="E439" s="6"/>
      <c r="F439" s="6"/>
      <c r="G439" s="7"/>
      <c r="H439" s="6"/>
      <c r="I439" s="6"/>
      <c r="J439" s="7"/>
      <c r="K439" s="6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ht="15.0" customHeight="1">
      <c r="A440" s="6"/>
      <c r="B440" s="6"/>
      <c r="C440" s="7"/>
      <c r="D440" s="6"/>
      <c r="E440" s="6"/>
      <c r="F440" s="6"/>
      <c r="G440" s="7"/>
      <c r="H440" s="6"/>
      <c r="I440" s="6"/>
      <c r="J440" s="7"/>
      <c r="K440" s="6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ht="15.0" customHeight="1">
      <c r="A441" s="6"/>
      <c r="B441" s="6"/>
      <c r="C441" s="7"/>
      <c r="D441" s="6"/>
      <c r="E441" s="6"/>
      <c r="F441" s="6"/>
      <c r="G441" s="7"/>
      <c r="H441" s="6"/>
      <c r="I441" s="6"/>
      <c r="J441" s="7"/>
      <c r="K441" s="6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ht="15.0" customHeight="1">
      <c r="A442" s="6"/>
      <c r="B442" s="6"/>
      <c r="C442" s="7"/>
      <c r="D442" s="6"/>
      <c r="E442" s="6"/>
      <c r="F442" s="6"/>
      <c r="G442" s="7"/>
      <c r="H442" s="6"/>
      <c r="I442" s="6"/>
      <c r="J442" s="7"/>
      <c r="K442" s="6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ht="15.0" customHeight="1">
      <c r="A443" s="6"/>
      <c r="B443" s="6"/>
      <c r="C443" s="7"/>
      <c r="D443" s="6"/>
      <c r="E443" s="6"/>
      <c r="F443" s="6"/>
      <c r="G443" s="7"/>
      <c r="H443" s="6"/>
      <c r="I443" s="6"/>
      <c r="J443" s="7"/>
      <c r="K443" s="6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ht="15.0" customHeight="1">
      <c r="A444" s="6"/>
      <c r="B444" s="6"/>
      <c r="C444" s="7"/>
      <c r="D444" s="6"/>
      <c r="E444" s="6"/>
      <c r="F444" s="6"/>
      <c r="G444" s="7"/>
      <c r="H444" s="6"/>
      <c r="I444" s="6"/>
      <c r="J444" s="7"/>
      <c r="K444" s="6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ht="15.0" customHeight="1">
      <c r="A445" s="6"/>
      <c r="B445" s="6"/>
      <c r="C445" s="7"/>
      <c r="D445" s="6"/>
      <c r="E445" s="6"/>
      <c r="F445" s="6"/>
      <c r="G445" s="7"/>
      <c r="H445" s="6"/>
      <c r="I445" s="6"/>
      <c r="J445" s="7"/>
      <c r="K445" s="6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ht="15.0" customHeight="1">
      <c r="A446" s="6"/>
      <c r="B446" s="6"/>
      <c r="C446" s="7"/>
      <c r="D446" s="6"/>
      <c r="E446" s="6"/>
      <c r="F446" s="6"/>
      <c r="G446" s="7"/>
      <c r="H446" s="6"/>
      <c r="I446" s="6"/>
      <c r="J446" s="7"/>
      <c r="K446" s="6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ht="15.0" customHeight="1">
      <c r="A447" s="6"/>
      <c r="B447" s="6"/>
      <c r="C447" s="7"/>
      <c r="D447" s="6"/>
      <c r="E447" s="6"/>
      <c r="F447" s="6"/>
      <c r="G447" s="7"/>
      <c r="H447" s="6"/>
      <c r="I447" s="6"/>
      <c r="J447" s="7"/>
      <c r="K447" s="6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ht="15.0" customHeight="1">
      <c r="A448" s="6"/>
      <c r="B448" s="6"/>
      <c r="C448" s="7"/>
      <c r="D448" s="6"/>
      <c r="E448" s="6"/>
      <c r="F448" s="6"/>
      <c r="G448" s="7"/>
      <c r="H448" s="6"/>
      <c r="I448" s="6"/>
      <c r="J448" s="7"/>
      <c r="K448" s="6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ht="15.0" customHeight="1">
      <c r="A449" s="6"/>
      <c r="B449" s="6"/>
      <c r="C449" s="7"/>
      <c r="D449" s="6"/>
      <c r="E449" s="6"/>
      <c r="F449" s="6"/>
      <c r="G449" s="7"/>
      <c r="H449" s="6"/>
      <c r="I449" s="6"/>
      <c r="J449" s="7"/>
      <c r="K449" s="6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ht="15.0" customHeight="1">
      <c r="A450" s="6"/>
      <c r="B450" s="6"/>
      <c r="C450" s="7"/>
      <c r="D450" s="6"/>
      <c r="E450" s="6"/>
      <c r="F450" s="6"/>
      <c r="G450" s="7"/>
      <c r="H450" s="6"/>
      <c r="I450" s="6"/>
      <c r="J450" s="7"/>
      <c r="K450" s="6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ht="15.0" customHeight="1">
      <c r="A451" s="6"/>
      <c r="B451" s="6"/>
      <c r="C451" s="7"/>
      <c r="D451" s="6"/>
      <c r="E451" s="6"/>
      <c r="F451" s="6"/>
      <c r="G451" s="7"/>
      <c r="H451" s="6"/>
      <c r="I451" s="6"/>
      <c r="J451" s="7"/>
      <c r="K451" s="6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ht="15.0" customHeight="1">
      <c r="A452" s="6"/>
      <c r="B452" s="6"/>
      <c r="C452" s="7"/>
      <c r="D452" s="6"/>
      <c r="E452" s="6"/>
      <c r="F452" s="6"/>
      <c r="G452" s="7"/>
      <c r="H452" s="6"/>
      <c r="I452" s="6"/>
      <c r="J452" s="7"/>
      <c r="K452" s="6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ht="15.0" customHeight="1">
      <c r="A453" s="6"/>
      <c r="B453" s="6"/>
      <c r="C453" s="7"/>
      <c r="D453" s="6"/>
      <c r="E453" s="6"/>
      <c r="F453" s="6"/>
      <c r="G453" s="7"/>
      <c r="H453" s="6"/>
      <c r="I453" s="6"/>
      <c r="J453" s="7"/>
      <c r="K453" s="6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ht="15.0" customHeight="1">
      <c r="A454" s="6"/>
      <c r="B454" s="6"/>
      <c r="C454" s="7"/>
      <c r="D454" s="6"/>
      <c r="E454" s="6"/>
      <c r="F454" s="6"/>
      <c r="G454" s="7"/>
      <c r="H454" s="6"/>
      <c r="I454" s="6"/>
      <c r="J454" s="7"/>
      <c r="K454" s="6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ht="15.0" customHeight="1">
      <c r="A455" s="6"/>
      <c r="B455" s="6"/>
      <c r="C455" s="7"/>
      <c r="D455" s="6"/>
      <c r="E455" s="6"/>
      <c r="F455" s="6"/>
      <c r="G455" s="7"/>
      <c r="H455" s="6"/>
      <c r="I455" s="6"/>
      <c r="J455" s="7"/>
      <c r="K455" s="6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ht="15.0" customHeight="1">
      <c r="A456" s="6"/>
      <c r="B456" s="6"/>
      <c r="C456" s="7"/>
      <c r="D456" s="6"/>
      <c r="E456" s="6"/>
      <c r="F456" s="6"/>
      <c r="G456" s="7"/>
      <c r="H456" s="6"/>
      <c r="I456" s="6"/>
      <c r="J456" s="7"/>
      <c r="K456" s="6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ht="15.0" customHeight="1">
      <c r="A457" s="6"/>
      <c r="B457" s="6"/>
      <c r="C457" s="7"/>
      <c r="D457" s="6"/>
      <c r="E457" s="6"/>
      <c r="F457" s="6"/>
      <c r="G457" s="7"/>
      <c r="H457" s="6"/>
      <c r="I457" s="6"/>
      <c r="J457" s="7"/>
      <c r="K457" s="6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ht="15.0" customHeight="1">
      <c r="A458" s="6"/>
      <c r="B458" s="6"/>
      <c r="C458" s="7"/>
      <c r="D458" s="6"/>
      <c r="E458" s="6"/>
      <c r="F458" s="6"/>
      <c r="G458" s="7"/>
      <c r="H458" s="6"/>
      <c r="I458" s="6"/>
      <c r="J458" s="7"/>
      <c r="K458" s="6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ht="15.0" customHeight="1">
      <c r="A459" s="6"/>
      <c r="B459" s="6"/>
      <c r="C459" s="7"/>
      <c r="D459" s="6"/>
      <c r="E459" s="6"/>
      <c r="F459" s="6"/>
      <c r="G459" s="7"/>
      <c r="H459" s="6"/>
      <c r="I459" s="6"/>
      <c r="J459" s="7"/>
      <c r="K459" s="6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ht="15.0" customHeight="1">
      <c r="A460" s="6"/>
      <c r="B460" s="6"/>
      <c r="C460" s="7"/>
      <c r="D460" s="6"/>
      <c r="E460" s="6"/>
      <c r="F460" s="6"/>
      <c r="G460" s="7"/>
      <c r="H460" s="6"/>
      <c r="I460" s="6"/>
      <c r="J460" s="7"/>
      <c r="K460" s="6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ht="15.0" customHeight="1">
      <c r="A461" s="6"/>
      <c r="B461" s="6"/>
      <c r="C461" s="7"/>
      <c r="D461" s="6"/>
      <c r="E461" s="6"/>
      <c r="F461" s="6"/>
      <c r="G461" s="7"/>
      <c r="H461" s="6"/>
      <c r="I461" s="6"/>
      <c r="J461" s="7"/>
      <c r="K461" s="6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ht="15.0" customHeight="1">
      <c r="A462" s="6"/>
      <c r="B462" s="6"/>
      <c r="C462" s="7"/>
      <c r="D462" s="6"/>
      <c r="E462" s="6"/>
      <c r="F462" s="6"/>
      <c r="G462" s="7"/>
      <c r="H462" s="6"/>
      <c r="I462" s="6"/>
      <c r="J462" s="7"/>
      <c r="K462" s="6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ht="15.0" customHeight="1">
      <c r="A463" s="6"/>
      <c r="B463" s="6"/>
      <c r="C463" s="7"/>
      <c r="D463" s="6"/>
      <c r="E463" s="6"/>
      <c r="F463" s="6"/>
      <c r="G463" s="7"/>
      <c r="H463" s="6"/>
      <c r="I463" s="6"/>
      <c r="J463" s="7"/>
      <c r="K463" s="6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ht="15.0" customHeight="1">
      <c r="A464" s="6"/>
      <c r="B464" s="6"/>
      <c r="C464" s="7"/>
      <c r="D464" s="6"/>
      <c r="E464" s="6"/>
      <c r="F464" s="6"/>
      <c r="G464" s="7"/>
      <c r="H464" s="6"/>
      <c r="I464" s="6"/>
      <c r="J464" s="7"/>
      <c r="K464" s="6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ht="15.0" customHeight="1">
      <c r="A465" s="6"/>
      <c r="B465" s="6"/>
      <c r="C465" s="7"/>
      <c r="D465" s="6"/>
      <c r="E465" s="6"/>
      <c r="F465" s="6"/>
      <c r="G465" s="7"/>
      <c r="H465" s="6"/>
      <c r="I465" s="6"/>
      <c r="J465" s="7"/>
      <c r="K465" s="6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ht="15.0" customHeight="1">
      <c r="A466" s="6"/>
      <c r="B466" s="6"/>
      <c r="C466" s="7"/>
      <c r="D466" s="6"/>
      <c r="E466" s="6"/>
      <c r="F466" s="6"/>
      <c r="G466" s="7"/>
      <c r="H466" s="6"/>
      <c r="I466" s="6"/>
      <c r="J466" s="7"/>
      <c r="K466" s="6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ht="15.0" customHeight="1">
      <c r="A467" s="6"/>
      <c r="B467" s="6"/>
      <c r="C467" s="7"/>
      <c r="D467" s="6"/>
      <c r="E467" s="6"/>
      <c r="F467" s="6"/>
      <c r="G467" s="7"/>
      <c r="H467" s="6"/>
      <c r="I467" s="6"/>
      <c r="J467" s="7"/>
      <c r="K467" s="6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ht="15.0" customHeight="1">
      <c r="A468" s="6"/>
      <c r="B468" s="6"/>
      <c r="C468" s="7"/>
      <c r="D468" s="6"/>
      <c r="E468" s="6"/>
      <c r="F468" s="6"/>
      <c r="G468" s="7"/>
      <c r="H468" s="6"/>
      <c r="I468" s="6"/>
      <c r="J468" s="7"/>
      <c r="K468" s="6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ht="15.0" customHeight="1">
      <c r="A469" s="6"/>
      <c r="B469" s="6"/>
      <c r="C469" s="7"/>
      <c r="D469" s="6"/>
      <c r="E469" s="6"/>
      <c r="F469" s="6"/>
      <c r="G469" s="7"/>
      <c r="H469" s="6"/>
      <c r="I469" s="6"/>
      <c r="J469" s="7"/>
      <c r="K469" s="6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ht="15.0" customHeight="1">
      <c r="A470" s="6"/>
      <c r="B470" s="6"/>
      <c r="C470" s="7"/>
      <c r="D470" s="6"/>
      <c r="E470" s="6"/>
      <c r="F470" s="6"/>
      <c r="G470" s="7"/>
      <c r="H470" s="6"/>
      <c r="I470" s="6"/>
      <c r="J470" s="7"/>
      <c r="K470" s="6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ht="15.0" customHeight="1">
      <c r="A471" s="6"/>
      <c r="B471" s="6"/>
      <c r="C471" s="7"/>
      <c r="D471" s="6"/>
      <c r="E471" s="6"/>
      <c r="F471" s="6"/>
      <c r="G471" s="7"/>
      <c r="H471" s="6"/>
      <c r="I471" s="6"/>
      <c r="J471" s="7"/>
      <c r="K471" s="6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ht="15.0" customHeight="1">
      <c r="A472" s="6"/>
      <c r="B472" s="6"/>
      <c r="C472" s="7"/>
      <c r="D472" s="6"/>
      <c r="E472" s="6"/>
      <c r="F472" s="6"/>
      <c r="G472" s="7"/>
      <c r="H472" s="6"/>
      <c r="I472" s="6"/>
      <c r="J472" s="7"/>
      <c r="K472" s="6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ht="15.0" customHeight="1">
      <c r="A473" s="6"/>
      <c r="B473" s="6"/>
      <c r="C473" s="7"/>
      <c r="D473" s="6"/>
      <c r="E473" s="6"/>
      <c r="F473" s="6"/>
      <c r="G473" s="7"/>
      <c r="H473" s="6"/>
      <c r="I473" s="6"/>
      <c r="J473" s="7"/>
      <c r="K473" s="6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ht="15.0" customHeight="1">
      <c r="A474" s="6"/>
      <c r="B474" s="6"/>
      <c r="C474" s="7"/>
      <c r="D474" s="6"/>
      <c r="E474" s="6"/>
      <c r="F474" s="6"/>
      <c r="G474" s="7"/>
      <c r="H474" s="6"/>
      <c r="I474" s="6"/>
      <c r="J474" s="7"/>
      <c r="K474" s="6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ht="15.0" customHeight="1">
      <c r="A475" s="6"/>
      <c r="B475" s="6"/>
      <c r="C475" s="7"/>
      <c r="D475" s="6"/>
      <c r="E475" s="6"/>
      <c r="F475" s="6"/>
      <c r="G475" s="7"/>
      <c r="H475" s="6"/>
      <c r="I475" s="6"/>
      <c r="J475" s="7"/>
      <c r="K475" s="6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ht="15.0" customHeight="1">
      <c r="A476" s="6"/>
      <c r="B476" s="6"/>
      <c r="C476" s="7"/>
      <c r="D476" s="6"/>
      <c r="E476" s="6"/>
      <c r="F476" s="6"/>
      <c r="G476" s="7"/>
      <c r="H476" s="6"/>
      <c r="I476" s="6"/>
      <c r="J476" s="7"/>
      <c r="K476" s="6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ht="15.0" customHeight="1">
      <c r="A477" s="6"/>
      <c r="B477" s="6"/>
      <c r="C477" s="7"/>
      <c r="D477" s="6"/>
      <c r="E477" s="6"/>
      <c r="F477" s="6"/>
      <c r="G477" s="7"/>
      <c r="H477" s="6"/>
      <c r="I477" s="6"/>
      <c r="J477" s="7"/>
      <c r="K477" s="6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ht="15.0" customHeight="1">
      <c r="A478" s="6"/>
      <c r="B478" s="6"/>
      <c r="C478" s="7"/>
      <c r="D478" s="6"/>
      <c r="E478" s="6"/>
      <c r="F478" s="6"/>
      <c r="G478" s="7"/>
      <c r="H478" s="6"/>
      <c r="I478" s="6"/>
      <c r="J478" s="7"/>
      <c r="K478" s="6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ht="15.0" customHeight="1">
      <c r="A479" s="6"/>
      <c r="B479" s="6"/>
      <c r="C479" s="7"/>
      <c r="D479" s="6"/>
      <c r="E479" s="6"/>
      <c r="F479" s="6"/>
      <c r="G479" s="7"/>
      <c r="H479" s="6"/>
      <c r="I479" s="6"/>
      <c r="J479" s="7"/>
      <c r="K479" s="6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ht="15.0" customHeight="1">
      <c r="A480" s="6"/>
      <c r="B480" s="6"/>
      <c r="C480" s="7"/>
      <c r="D480" s="6"/>
      <c r="E480" s="6"/>
      <c r="F480" s="6"/>
      <c r="G480" s="7"/>
      <c r="H480" s="6"/>
      <c r="I480" s="6"/>
      <c r="J480" s="7"/>
      <c r="K480" s="6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ht="15.0" customHeight="1">
      <c r="A481" s="6"/>
      <c r="B481" s="6"/>
      <c r="C481" s="7"/>
      <c r="D481" s="6"/>
      <c r="E481" s="6"/>
      <c r="F481" s="6"/>
      <c r="G481" s="7"/>
      <c r="H481" s="6"/>
      <c r="I481" s="6"/>
      <c r="J481" s="7"/>
      <c r="K481" s="6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ht="15.0" customHeight="1">
      <c r="A482" s="6"/>
      <c r="B482" s="6"/>
      <c r="C482" s="7"/>
      <c r="D482" s="6"/>
      <c r="E482" s="6"/>
      <c r="F482" s="6"/>
      <c r="G482" s="7"/>
      <c r="H482" s="6"/>
      <c r="I482" s="6"/>
      <c r="J482" s="7"/>
      <c r="K482" s="6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ht="15.0" customHeight="1">
      <c r="A483" s="6"/>
      <c r="B483" s="6"/>
      <c r="C483" s="7"/>
      <c r="D483" s="6"/>
      <c r="E483" s="6"/>
      <c r="F483" s="6"/>
      <c r="G483" s="7"/>
      <c r="H483" s="6"/>
      <c r="I483" s="6"/>
      <c r="J483" s="7"/>
      <c r="K483" s="6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ht="15.0" customHeight="1">
      <c r="A484" s="6"/>
      <c r="B484" s="6"/>
      <c r="C484" s="7"/>
      <c r="D484" s="6"/>
      <c r="E484" s="6"/>
      <c r="F484" s="6"/>
      <c r="G484" s="7"/>
      <c r="H484" s="6"/>
      <c r="I484" s="6"/>
      <c r="J484" s="7"/>
      <c r="K484" s="6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ht="15.0" customHeight="1">
      <c r="A485" s="6"/>
      <c r="B485" s="6"/>
      <c r="C485" s="7"/>
      <c r="D485" s="6"/>
      <c r="E485" s="6"/>
      <c r="F485" s="6"/>
      <c r="G485" s="7"/>
      <c r="H485" s="6"/>
      <c r="I485" s="6"/>
      <c r="J485" s="7"/>
      <c r="K485" s="6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ht="15.0" customHeight="1">
      <c r="A486" s="6"/>
      <c r="B486" s="6"/>
      <c r="C486" s="7"/>
      <c r="D486" s="6"/>
      <c r="E486" s="6"/>
      <c r="F486" s="6"/>
      <c r="G486" s="7"/>
      <c r="H486" s="6"/>
      <c r="I486" s="6"/>
      <c r="J486" s="7"/>
      <c r="K486" s="6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ht="15.0" customHeight="1">
      <c r="A487" s="6"/>
      <c r="B487" s="6"/>
      <c r="C487" s="7"/>
      <c r="D487" s="6"/>
      <c r="E487" s="6"/>
      <c r="F487" s="6"/>
      <c r="G487" s="7"/>
      <c r="H487" s="6"/>
      <c r="I487" s="6"/>
      <c r="J487" s="7"/>
      <c r="K487" s="6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ht="15.0" customHeight="1">
      <c r="A488" s="6"/>
      <c r="B488" s="6"/>
      <c r="C488" s="7"/>
      <c r="D488" s="6"/>
      <c r="E488" s="6"/>
      <c r="F488" s="6"/>
      <c r="G488" s="7"/>
      <c r="H488" s="6"/>
      <c r="I488" s="6"/>
      <c r="J488" s="7"/>
      <c r="K488" s="6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ht="15.0" customHeight="1">
      <c r="A489" s="6"/>
      <c r="B489" s="6"/>
      <c r="C489" s="7"/>
      <c r="D489" s="6"/>
      <c r="E489" s="6"/>
      <c r="F489" s="6"/>
      <c r="G489" s="7"/>
      <c r="H489" s="6"/>
      <c r="I489" s="6"/>
      <c r="J489" s="7"/>
      <c r="K489" s="6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ht="15.0" customHeight="1">
      <c r="A490" s="6"/>
      <c r="B490" s="6"/>
      <c r="C490" s="7"/>
      <c r="D490" s="6"/>
      <c r="E490" s="6"/>
      <c r="F490" s="6"/>
      <c r="G490" s="7"/>
      <c r="H490" s="6"/>
      <c r="I490" s="6"/>
      <c r="J490" s="7"/>
      <c r="K490" s="6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ht="15.0" customHeight="1">
      <c r="A491" s="6"/>
      <c r="B491" s="6"/>
      <c r="C491" s="7"/>
      <c r="D491" s="6"/>
      <c r="E491" s="6"/>
      <c r="F491" s="6"/>
      <c r="G491" s="7"/>
      <c r="H491" s="6"/>
      <c r="I491" s="6"/>
      <c r="J491" s="7"/>
      <c r="K491" s="6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ht="15.0" customHeight="1">
      <c r="A492" s="6"/>
      <c r="B492" s="6"/>
      <c r="C492" s="7"/>
      <c r="D492" s="6"/>
      <c r="E492" s="6"/>
      <c r="F492" s="6"/>
      <c r="G492" s="7"/>
      <c r="H492" s="6"/>
      <c r="I492" s="6"/>
      <c r="J492" s="7"/>
      <c r="K492" s="6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ht="15.0" customHeight="1">
      <c r="A493" s="6"/>
      <c r="B493" s="6"/>
      <c r="C493" s="7"/>
      <c r="D493" s="6"/>
      <c r="E493" s="6"/>
      <c r="F493" s="6"/>
      <c r="G493" s="7"/>
      <c r="H493" s="6"/>
      <c r="I493" s="6"/>
      <c r="J493" s="7"/>
      <c r="K493" s="6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ht="15.0" customHeight="1">
      <c r="A494" s="6"/>
      <c r="B494" s="6"/>
      <c r="C494" s="7"/>
      <c r="D494" s="6"/>
      <c r="E494" s="6"/>
      <c r="F494" s="6"/>
      <c r="G494" s="7"/>
      <c r="H494" s="6"/>
      <c r="I494" s="6"/>
      <c r="J494" s="7"/>
      <c r="K494" s="6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ht="15.0" customHeight="1">
      <c r="A495" s="6"/>
      <c r="B495" s="6"/>
      <c r="C495" s="7"/>
      <c r="D495" s="6"/>
      <c r="E495" s="6"/>
      <c r="F495" s="6"/>
      <c r="G495" s="7"/>
      <c r="H495" s="6"/>
      <c r="I495" s="6"/>
      <c r="J495" s="7"/>
      <c r="K495" s="6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ht="15.0" customHeight="1">
      <c r="A496" s="6"/>
      <c r="B496" s="6"/>
      <c r="C496" s="7"/>
      <c r="D496" s="6"/>
      <c r="E496" s="6"/>
      <c r="F496" s="6"/>
      <c r="G496" s="7"/>
      <c r="H496" s="6"/>
      <c r="I496" s="6"/>
      <c r="J496" s="7"/>
      <c r="K496" s="6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ht="15.0" customHeight="1">
      <c r="A497" s="6"/>
      <c r="B497" s="6"/>
      <c r="C497" s="7"/>
      <c r="D497" s="6"/>
      <c r="E497" s="6"/>
      <c r="F497" s="6"/>
      <c r="G497" s="7"/>
      <c r="H497" s="6"/>
      <c r="I497" s="6"/>
      <c r="J497" s="7"/>
      <c r="K497" s="6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ht="15.0" customHeight="1">
      <c r="A498" s="6"/>
      <c r="B498" s="6"/>
      <c r="C498" s="7"/>
      <c r="D498" s="6"/>
      <c r="E498" s="6"/>
      <c r="F498" s="6"/>
      <c r="G498" s="7"/>
      <c r="H498" s="6"/>
      <c r="I498" s="6"/>
      <c r="J498" s="7"/>
      <c r="K498" s="6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ht="15.0" customHeight="1">
      <c r="A499" s="6"/>
      <c r="B499" s="6"/>
      <c r="C499" s="7"/>
      <c r="D499" s="6"/>
      <c r="E499" s="6"/>
      <c r="F499" s="6"/>
      <c r="G499" s="7"/>
      <c r="H499" s="6"/>
      <c r="I499" s="6"/>
      <c r="J499" s="7"/>
      <c r="K499" s="6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ht="15.0" customHeight="1">
      <c r="A500" s="6"/>
      <c r="B500" s="6"/>
      <c r="C500" s="7"/>
      <c r="D500" s="6"/>
      <c r="E500" s="6"/>
      <c r="F500" s="6"/>
      <c r="G500" s="7"/>
      <c r="H500" s="6"/>
      <c r="I500" s="6"/>
      <c r="J500" s="7"/>
      <c r="K500" s="6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ht="15.0" customHeight="1">
      <c r="A501" s="6"/>
      <c r="B501" s="6"/>
      <c r="C501" s="7"/>
      <c r="D501" s="6"/>
      <c r="E501" s="6"/>
      <c r="F501" s="6"/>
      <c r="G501" s="7"/>
      <c r="H501" s="6"/>
      <c r="I501" s="6"/>
      <c r="J501" s="7"/>
      <c r="K501" s="6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ht="15.0" customHeight="1">
      <c r="A502" s="6"/>
      <c r="B502" s="6"/>
      <c r="C502" s="7"/>
      <c r="D502" s="6"/>
      <c r="E502" s="6"/>
      <c r="F502" s="6"/>
      <c r="G502" s="7"/>
      <c r="H502" s="6"/>
      <c r="I502" s="6"/>
      <c r="J502" s="7"/>
      <c r="K502" s="6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ht="15.0" customHeight="1">
      <c r="A503" s="6"/>
      <c r="B503" s="6"/>
      <c r="C503" s="7"/>
      <c r="D503" s="6"/>
      <c r="E503" s="6"/>
      <c r="F503" s="6"/>
      <c r="G503" s="7"/>
      <c r="H503" s="6"/>
      <c r="I503" s="6"/>
      <c r="J503" s="7"/>
      <c r="K503" s="6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ht="15.0" customHeight="1">
      <c r="A504" s="6"/>
      <c r="B504" s="6"/>
      <c r="C504" s="7"/>
      <c r="D504" s="6"/>
      <c r="E504" s="6"/>
      <c r="F504" s="6"/>
      <c r="G504" s="7"/>
      <c r="H504" s="6"/>
      <c r="I504" s="6"/>
      <c r="J504" s="7"/>
      <c r="K504" s="6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ht="15.0" customHeight="1">
      <c r="A505" s="6"/>
      <c r="B505" s="6"/>
      <c r="C505" s="7"/>
      <c r="D505" s="6"/>
      <c r="E505" s="6"/>
      <c r="F505" s="6"/>
      <c r="G505" s="7"/>
      <c r="H505" s="6"/>
      <c r="I505" s="6"/>
      <c r="J505" s="7"/>
      <c r="K505" s="6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ht="15.0" customHeight="1">
      <c r="A506" s="6"/>
      <c r="B506" s="6"/>
      <c r="C506" s="7"/>
      <c r="D506" s="6"/>
      <c r="E506" s="6"/>
      <c r="F506" s="6"/>
      <c r="G506" s="7"/>
      <c r="H506" s="6"/>
      <c r="I506" s="6"/>
      <c r="J506" s="7"/>
      <c r="K506" s="6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ht="15.0" customHeight="1">
      <c r="A507" s="6"/>
      <c r="B507" s="6"/>
      <c r="C507" s="7"/>
      <c r="D507" s="6"/>
      <c r="E507" s="6"/>
      <c r="F507" s="6"/>
      <c r="G507" s="7"/>
      <c r="H507" s="6"/>
      <c r="I507" s="6"/>
      <c r="J507" s="7"/>
      <c r="K507" s="6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ht="15.0" customHeight="1">
      <c r="A508" s="6"/>
      <c r="B508" s="6"/>
      <c r="C508" s="7"/>
      <c r="D508" s="6"/>
      <c r="E508" s="6"/>
      <c r="F508" s="6"/>
      <c r="G508" s="7"/>
      <c r="H508" s="6"/>
      <c r="I508" s="6"/>
      <c r="J508" s="7"/>
      <c r="K508" s="6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ht="15.0" customHeight="1">
      <c r="A509" s="6"/>
      <c r="B509" s="6"/>
      <c r="C509" s="7"/>
      <c r="D509" s="6"/>
      <c r="E509" s="6"/>
      <c r="F509" s="6"/>
      <c r="G509" s="7"/>
      <c r="H509" s="6"/>
      <c r="I509" s="6"/>
      <c r="J509" s="7"/>
      <c r="K509" s="6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ht="15.0" customHeight="1">
      <c r="A510" s="6"/>
      <c r="B510" s="6"/>
      <c r="C510" s="7"/>
      <c r="D510" s="6"/>
      <c r="E510" s="6"/>
      <c r="F510" s="6"/>
      <c r="G510" s="7"/>
      <c r="H510" s="6"/>
      <c r="I510" s="6"/>
      <c r="J510" s="7"/>
      <c r="K510" s="6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ht="15.0" customHeight="1">
      <c r="A511" s="6"/>
      <c r="B511" s="6"/>
      <c r="C511" s="7"/>
      <c r="D511" s="6"/>
      <c r="E511" s="6"/>
      <c r="F511" s="6"/>
      <c r="G511" s="7"/>
      <c r="H511" s="6"/>
      <c r="I511" s="6"/>
      <c r="J511" s="7"/>
      <c r="K511" s="6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ht="15.0" customHeight="1">
      <c r="A512" s="6"/>
      <c r="B512" s="6"/>
      <c r="C512" s="7"/>
      <c r="D512" s="6"/>
      <c r="E512" s="6"/>
      <c r="F512" s="6"/>
      <c r="G512" s="7"/>
      <c r="H512" s="6"/>
      <c r="I512" s="6"/>
      <c r="J512" s="7"/>
      <c r="K512" s="6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ht="15.0" customHeight="1">
      <c r="A513" s="6"/>
      <c r="B513" s="6"/>
      <c r="C513" s="7"/>
      <c r="D513" s="6"/>
      <c r="E513" s="6"/>
      <c r="F513" s="6"/>
      <c r="G513" s="7"/>
      <c r="H513" s="6"/>
      <c r="I513" s="6"/>
      <c r="J513" s="7"/>
      <c r="K513" s="6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ht="15.0" customHeight="1">
      <c r="A514" s="6"/>
      <c r="B514" s="6"/>
      <c r="C514" s="7"/>
      <c r="D514" s="6"/>
      <c r="E514" s="6"/>
      <c r="F514" s="6"/>
      <c r="G514" s="7"/>
      <c r="H514" s="6"/>
      <c r="I514" s="6"/>
      <c r="J514" s="7"/>
      <c r="K514" s="6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ht="15.0" customHeight="1">
      <c r="A515" s="6"/>
      <c r="B515" s="6"/>
      <c r="C515" s="7"/>
      <c r="D515" s="6"/>
      <c r="E515" s="6"/>
      <c r="F515" s="6"/>
      <c r="G515" s="7"/>
      <c r="H515" s="6"/>
      <c r="I515" s="6"/>
      <c r="J515" s="7"/>
      <c r="K515" s="6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ht="15.0" customHeight="1">
      <c r="A516" s="6"/>
      <c r="B516" s="6"/>
      <c r="C516" s="7"/>
      <c r="D516" s="6"/>
      <c r="E516" s="6"/>
      <c r="F516" s="6"/>
      <c r="G516" s="7"/>
      <c r="H516" s="6"/>
      <c r="I516" s="6"/>
      <c r="J516" s="7"/>
      <c r="K516" s="6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ht="15.0" customHeight="1">
      <c r="A517" s="6"/>
      <c r="B517" s="6"/>
      <c r="C517" s="7"/>
      <c r="D517" s="6"/>
      <c r="E517" s="6"/>
      <c r="F517" s="6"/>
      <c r="G517" s="7"/>
      <c r="H517" s="6"/>
      <c r="I517" s="6"/>
      <c r="J517" s="7"/>
      <c r="K517" s="6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ht="15.0" customHeight="1">
      <c r="A518" s="6"/>
      <c r="B518" s="6"/>
      <c r="C518" s="7"/>
      <c r="D518" s="6"/>
      <c r="E518" s="6"/>
      <c r="F518" s="6"/>
      <c r="G518" s="7"/>
      <c r="H518" s="6"/>
      <c r="I518" s="6"/>
      <c r="J518" s="7"/>
      <c r="K518" s="6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ht="15.0" customHeight="1">
      <c r="A519" s="6"/>
      <c r="B519" s="6"/>
      <c r="C519" s="7"/>
      <c r="D519" s="6"/>
      <c r="E519" s="6"/>
      <c r="F519" s="6"/>
      <c r="G519" s="7"/>
      <c r="H519" s="6"/>
      <c r="I519" s="6"/>
      <c r="J519" s="7"/>
      <c r="K519" s="6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ht="15.0" customHeight="1">
      <c r="A520" s="6"/>
      <c r="B520" s="6"/>
      <c r="C520" s="7"/>
      <c r="D520" s="6"/>
      <c r="E520" s="6"/>
      <c r="F520" s="6"/>
      <c r="G520" s="7"/>
      <c r="H520" s="6"/>
      <c r="I520" s="6"/>
      <c r="J520" s="7"/>
      <c r="K520" s="6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ht="15.0" customHeight="1">
      <c r="A521" s="6"/>
      <c r="B521" s="6"/>
      <c r="C521" s="7"/>
      <c r="D521" s="6"/>
      <c r="E521" s="6"/>
      <c r="F521" s="6"/>
      <c r="G521" s="7"/>
      <c r="H521" s="6"/>
      <c r="I521" s="6"/>
      <c r="J521" s="7"/>
      <c r="K521" s="6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ht="15.0" customHeight="1">
      <c r="A522" s="6"/>
      <c r="B522" s="6"/>
      <c r="C522" s="7"/>
      <c r="D522" s="6"/>
      <c r="E522" s="6"/>
      <c r="F522" s="6"/>
      <c r="G522" s="7"/>
      <c r="H522" s="6"/>
      <c r="I522" s="6"/>
      <c r="J522" s="7"/>
      <c r="K522" s="6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ht="15.0" customHeight="1">
      <c r="A523" s="6"/>
      <c r="B523" s="6"/>
      <c r="C523" s="7"/>
      <c r="D523" s="6"/>
      <c r="E523" s="6"/>
      <c r="F523" s="6"/>
      <c r="G523" s="7"/>
      <c r="H523" s="6"/>
      <c r="I523" s="6"/>
      <c r="J523" s="7"/>
      <c r="K523" s="6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ht="15.0" customHeight="1">
      <c r="A524" s="6"/>
      <c r="B524" s="6"/>
      <c r="C524" s="7"/>
      <c r="D524" s="6"/>
      <c r="E524" s="6"/>
      <c r="F524" s="6"/>
      <c r="G524" s="7"/>
      <c r="H524" s="6"/>
      <c r="I524" s="6"/>
      <c r="J524" s="7"/>
      <c r="K524" s="6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ht="15.0" customHeight="1">
      <c r="A525" s="6"/>
      <c r="B525" s="6"/>
      <c r="C525" s="7"/>
      <c r="D525" s="6"/>
      <c r="E525" s="6"/>
      <c r="F525" s="6"/>
      <c r="G525" s="7"/>
      <c r="H525" s="6"/>
      <c r="I525" s="6"/>
      <c r="J525" s="7"/>
      <c r="K525" s="6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ht="15.0" customHeight="1">
      <c r="A526" s="6"/>
      <c r="B526" s="6"/>
      <c r="C526" s="7"/>
      <c r="D526" s="6"/>
      <c r="E526" s="6"/>
      <c r="F526" s="6"/>
      <c r="G526" s="7"/>
      <c r="H526" s="6"/>
      <c r="I526" s="6"/>
      <c r="J526" s="7"/>
      <c r="K526" s="6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ht="15.0" customHeight="1">
      <c r="A527" s="6"/>
      <c r="B527" s="6"/>
      <c r="C527" s="7"/>
      <c r="D527" s="6"/>
      <c r="E527" s="6"/>
      <c r="F527" s="6"/>
      <c r="G527" s="7"/>
      <c r="H527" s="6"/>
      <c r="I527" s="6"/>
      <c r="J527" s="7"/>
      <c r="K527" s="6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ht="15.0" customHeight="1">
      <c r="A528" s="6"/>
      <c r="B528" s="6"/>
      <c r="C528" s="7"/>
      <c r="D528" s="6"/>
      <c r="E528" s="6"/>
      <c r="F528" s="6"/>
      <c r="G528" s="7"/>
      <c r="H528" s="6"/>
      <c r="I528" s="6"/>
      <c r="J528" s="7"/>
      <c r="K528" s="6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ht="15.0" customHeight="1">
      <c r="A529" s="6"/>
      <c r="B529" s="6"/>
      <c r="C529" s="7"/>
      <c r="D529" s="6"/>
      <c r="E529" s="6"/>
      <c r="F529" s="6"/>
      <c r="G529" s="7"/>
      <c r="H529" s="6"/>
      <c r="I529" s="6"/>
      <c r="J529" s="7"/>
      <c r="K529" s="6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ht="15.0" customHeight="1">
      <c r="A530" s="6"/>
      <c r="B530" s="6"/>
      <c r="C530" s="7"/>
      <c r="D530" s="6"/>
      <c r="E530" s="6"/>
      <c r="F530" s="6"/>
      <c r="G530" s="7"/>
      <c r="H530" s="6"/>
      <c r="I530" s="6"/>
      <c r="J530" s="7"/>
      <c r="K530" s="6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ht="15.0" customHeight="1">
      <c r="A531" s="6"/>
      <c r="B531" s="6"/>
      <c r="C531" s="7"/>
      <c r="D531" s="6"/>
      <c r="E531" s="6"/>
      <c r="F531" s="6"/>
      <c r="G531" s="7"/>
      <c r="H531" s="6"/>
      <c r="I531" s="6"/>
      <c r="J531" s="7"/>
      <c r="K531" s="6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ht="15.0" customHeight="1">
      <c r="A532" s="6"/>
      <c r="B532" s="6"/>
      <c r="C532" s="7"/>
      <c r="D532" s="6"/>
      <c r="E532" s="6"/>
      <c r="F532" s="6"/>
      <c r="G532" s="7"/>
      <c r="H532" s="6"/>
      <c r="I532" s="6"/>
      <c r="J532" s="7"/>
      <c r="K532" s="6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ht="15.0" customHeight="1">
      <c r="A533" s="6"/>
      <c r="B533" s="6"/>
      <c r="C533" s="7"/>
      <c r="D533" s="6"/>
      <c r="E533" s="6"/>
      <c r="F533" s="6"/>
      <c r="G533" s="7"/>
      <c r="H533" s="6"/>
      <c r="I533" s="6"/>
      <c r="J533" s="7"/>
      <c r="K533" s="6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ht="15.0" customHeight="1">
      <c r="A534" s="6"/>
      <c r="B534" s="6"/>
      <c r="C534" s="7"/>
      <c r="D534" s="6"/>
      <c r="E534" s="6"/>
      <c r="F534" s="6"/>
      <c r="G534" s="7"/>
      <c r="H534" s="6"/>
      <c r="I534" s="6"/>
      <c r="J534" s="7"/>
      <c r="K534" s="6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ht="15.0" customHeight="1">
      <c r="A535" s="6"/>
      <c r="B535" s="6"/>
      <c r="C535" s="7"/>
      <c r="D535" s="6"/>
      <c r="E535" s="6"/>
      <c r="F535" s="6"/>
      <c r="G535" s="7"/>
      <c r="H535" s="6"/>
      <c r="I535" s="6"/>
      <c r="J535" s="7"/>
      <c r="K535" s="6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ht="15.0" customHeight="1">
      <c r="A536" s="6"/>
      <c r="B536" s="6"/>
      <c r="C536" s="7"/>
      <c r="D536" s="6"/>
      <c r="E536" s="6"/>
      <c r="F536" s="6"/>
      <c r="G536" s="7"/>
      <c r="H536" s="6"/>
      <c r="I536" s="6"/>
      <c r="J536" s="7"/>
      <c r="K536" s="6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ht="15.0" customHeight="1">
      <c r="A537" s="6"/>
      <c r="B537" s="6"/>
      <c r="C537" s="7"/>
      <c r="D537" s="6"/>
      <c r="E537" s="6"/>
      <c r="F537" s="6"/>
      <c r="G537" s="7"/>
      <c r="H537" s="6"/>
      <c r="I537" s="6"/>
      <c r="J537" s="7"/>
      <c r="K537" s="6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ht="15.0" customHeight="1">
      <c r="A538" s="6"/>
      <c r="B538" s="6"/>
      <c r="C538" s="7"/>
      <c r="D538" s="6"/>
      <c r="E538" s="6"/>
      <c r="F538" s="6"/>
      <c r="G538" s="7"/>
      <c r="H538" s="6"/>
      <c r="I538" s="6"/>
      <c r="J538" s="7"/>
      <c r="K538" s="6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ht="15.0" customHeight="1">
      <c r="A539" s="6"/>
      <c r="B539" s="6"/>
      <c r="C539" s="7"/>
      <c r="D539" s="6"/>
      <c r="E539" s="6"/>
      <c r="F539" s="6"/>
      <c r="G539" s="7"/>
      <c r="H539" s="6"/>
      <c r="I539" s="6"/>
      <c r="J539" s="7"/>
      <c r="K539" s="6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ht="15.0" customHeight="1">
      <c r="A540" s="6"/>
      <c r="B540" s="6"/>
      <c r="C540" s="7"/>
      <c r="D540" s="6"/>
      <c r="E540" s="6"/>
      <c r="F540" s="6"/>
      <c r="G540" s="7"/>
      <c r="H540" s="6"/>
      <c r="I540" s="6"/>
      <c r="J540" s="7"/>
      <c r="K540" s="6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ht="15.0" customHeight="1">
      <c r="A541" s="6"/>
      <c r="B541" s="6"/>
      <c r="C541" s="7"/>
      <c r="D541" s="6"/>
      <c r="E541" s="6"/>
      <c r="F541" s="6"/>
      <c r="G541" s="7"/>
      <c r="H541" s="6"/>
      <c r="I541" s="6"/>
      <c r="J541" s="7"/>
      <c r="K541" s="6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ht="15.0" customHeight="1">
      <c r="A542" s="6"/>
      <c r="B542" s="6"/>
      <c r="C542" s="7"/>
      <c r="D542" s="6"/>
      <c r="E542" s="6"/>
      <c r="F542" s="6"/>
      <c r="G542" s="7"/>
      <c r="H542" s="6"/>
      <c r="I542" s="6"/>
      <c r="J542" s="7"/>
      <c r="K542" s="6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ht="15.0" customHeight="1">
      <c r="A543" s="6"/>
      <c r="B543" s="6"/>
      <c r="C543" s="7"/>
      <c r="D543" s="6"/>
      <c r="E543" s="6"/>
      <c r="F543" s="6"/>
      <c r="G543" s="7"/>
      <c r="H543" s="6"/>
      <c r="I543" s="6"/>
      <c r="J543" s="7"/>
      <c r="K543" s="6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ht="15.0" customHeight="1">
      <c r="A544" s="6"/>
      <c r="B544" s="6"/>
      <c r="C544" s="7"/>
      <c r="D544" s="6"/>
      <c r="E544" s="6"/>
      <c r="F544" s="6"/>
      <c r="G544" s="7"/>
      <c r="H544" s="6"/>
      <c r="I544" s="6"/>
      <c r="J544" s="7"/>
      <c r="K544" s="6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ht="15.0" customHeight="1">
      <c r="A545" s="6"/>
      <c r="B545" s="6"/>
      <c r="C545" s="7"/>
      <c r="D545" s="6"/>
      <c r="E545" s="6"/>
      <c r="F545" s="6"/>
      <c r="G545" s="7"/>
      <c r="H545" s="6"/>
      <c r="I545" s="6"/>
      <c r="J545" s="7"/>
      <c r="K545" s="6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ht="15.0" customHeight="1">
      <c r="A546" s="6"/>
      <c r="B546" s="6"/>
      <c r="C546" s="7"/>
      <c r="D546" s="6"/>
      <c r="E546" s="6"/>
      <c r="F546" s="6"/>
      <c r="G546" s="7"/>
      <c r="H546" s="6"/>
      <c r="I546" s="6"/>
      <c r="J546" s="7"/>
      <c r="K546" s="6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ht="15.0" customHeight="1">
      <c r="A547" s="6"/>
      <c r="B547" s="6"/>
      <c r="C547" s="7"/>
      <c r="D547" s="6"/>
      <c r="E547" s="6"/>
      <c r="F547" s="6"/>
      <c r="G547" s="7"/>
      <c r="H547" s="6"/>
      <c r="I547" s="6"/>
      <c r="J547" s="7"/>
      <c r="K547" s="6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ht="15.0" customHeight="1">
      <c r="A548" s="6"/>
      <c r="B548" s="6"/>
      <c r="C548" s="7"/>
      <c r="D548" s="6"/>
      <c r="E548" s="6"/>
      <c r="F548" s="6"/>
      <c r="G548" s="7"/>
      <c r="H548" s="6"/>
      <c r="I548" s="6"/>
      <c r="J548" s="7"/>
      <c r="K548" s="6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ht="15.0" customHeight="1">
      <c r="A549" s="6"/>
      <c r="B549" s="6"/>
      <c r="C549" s="7"/>
      <c r="D549" s="6"/>
      <c r="E549" s="6"/>
      <c r="F549" s="6"/>
      <c r="G549" s="7"/>
      <c r="H549" s="6"/>
      <c r="I549" s="6"/>
      <c r="J549" s="7"/>
      <c r="K549" s="6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ht="15.0" customHeight="1">
      <c r="A550" s="6"/>
      <c r="B550" s="6"/>
      <c r="C550" s="7"/>
      <c r="D550" s="6"/>
      <c r="E550" s="6"/>
      <c r="F550" s="6"/>
      <c r="G550" s="7"/>
      <c r="H550" s="6"/>
      <c r="I550" s="6"/>
      <c r="J550" s="7"/>
      <c r="K550" s="6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ht="15.0" customHeight="1">
      <c r="A551" s="6"/>
      <c r="B551" s="6"/>
      <c r="C551" s="7"/>
      <c r="D551" s="6"/>
      <c r="E551" s="6"/>
      <c r="F551" s="6"/>
      <c r="G551" s="7"/>
      <c r="H551" s="6"/>
      <c r="I551" s="6"/>
      <c r="J551" s="7"/>
      <c r="K551" s="6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ht="15.0" customHeight="1">
      <c r="A552" s="6"/>
      <c r="B552" s="6"/>
      <c r="C552" s="7"/>
      <c r="D552" s="6"/>
      <c r="E552" s="6"/>
      <c r="F552" s="6"/>
      <c r="G552" s="7"/>
      <c r="H552" s="6"/>
      <c r="I552" s="6"/>
      <c r="J552" s="7"/>
      <c r="K552" s="6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ht="15.0" customHeight="1">
      <c r="A553" s="6"/>
      <c r="B553" s="6"/>
      <c r="C553" s="7"/>
      <c r="D553" s="6"/>
      <c r="E553" s="6"/>
      <c r="F553" s="6"/>
      <c r="G553" s="7"/>
      <c r="H553" s="6"/>
      <c r="I553" s="6"/>
      <c r="J553" s="7"/>
      <c r="K553" s="6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ht="15.0" customHeight="1">
      <c r="A554" s="6"/>
      <c r="B554" s="6"/>
      <c r="C554" s="7"/>
      <c r="D554" s="6"/>
      <c r="E554" s="6"/>
      <c r="F554" s="6"/>
      <c r="G554" s="7"/>
      <c r="H554" s="6"/>
      <c r="I554" s="6"/>
      <c r="J554" s="7"/>
      <c r="K554" s="6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ht="15.0" customHeight="1">
      <c r="A555" s="6"/>
      <c r="B555" s="6"/>
      <c r="C555" s="7"/>
      <c r="D555" s="6"/>
      <c r="E555" s="6"/>
      <c r="F555" s="6"/>
      <c r="G555" s="7"/>
      <c r="H555" s="6"/>
      <c r="I555" s="6"/>
      <c r="J555" s="7"/>
      <c r="K555" s="6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ht="15.0" customHeight="1">
      <c r="A556" s="6"/>
      <c r="B556" s="6"/>
      <c r="C556" s="7"/>
      <c r="D556" s="6"/>
      <c r="E556" s="6"/>
      <c r="F556" s="6"/>
      <c r="G556" s="7"/>
      <c r="H556" s="6"/>
      <c r="I556" s="6"/>
      <c r="J556" s="7"/>
      <c r="K556" s="6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ht="15.0" customHeight="1">
      <c r="A557" s="6"/>
      <c r="B557" s="6"/>
      <c r="C557" s="7"/>
      <c r="D557" s="6"/>
      <c r="E557" s="6"/>
      <c r="F557" s="6"/>
      <c r="G557" s="7"/>
      <c r="H557" s="6"/>
      <c r="I557" s="6"/>
      <c r="J557" s="7"/>
      <c r="K557" s="6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ht="15.0" customHeight="1">
      <c r="A558" s="6"/>
      <c r="B558" s="6"/>
      <c r="C558" s="7"/>
      <c r="D558" s="6"/>
      <c r="E558" s="6"/>
      <c r="F558" s="6"/>
      <c r="G558" s="7"/>
      <c r="H558" s="6"/>
      <c r="I558" s="6"/>
      <c r="J558" s="7"/>
      <c r="K558" s="6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ht="15.0" customHeight="1">
      <c r="A559" s="6"/>
      <c r="B559" s="6"/>
      <c r="C559" s="7"/>
      <c r="D559" s="6"/>
      <c r="E559" s="6"/>
      <c r="F559" s="6"/>
      <c r="G559" s="7"/>
      <c r="H559" s="6"/>
      <c r="I559" s="6"/>
      <c r="J559" s="7"/>
      <c r="K559" s="6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ht="15.0" customHeight="1">
      <c r="A560" s="6"/>
      <c r="B560" s="6"/>
      <c r="C560" s="7"/>
      <c r="D560" s="6"/>
      <c r="E560" s="6"/>
      <c r="F560" s="6"/>
      <c r="G560" s="7"/>
      <c r="H560" s="6"/>
      <c r="I560" s="6"/>
      <c r="J560" s="7"/>
      <c r="K560" s="6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ht="15.0" customHeight="1">
      <c r="A561" s="6"/>
      <c r="B561" s="6"/>
      <c r="C561" s="7"/>
      <c r="D561" s="6"/>
      <c r="E561" s="6"/>
      <c r="F561" s="6"/>
      <c r="G561" s="7"/>
      <c r="H561" s="6"/>
      <c r="I561" s="6"/>
      <c r="J561" s="7"/>
      <c r="K561" s="6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ht="15.0" customHeight="1">
      <c r="A562" s="6"/>
      <c r="B562" s="6"/>
      <c r="C562" s="7"/>
      <c r="D562" s="6"/>
      <c r="E562" s="6"/>
      <c r="F562" s="6"/>
      <c r="G562" s="7"/>
      <c r="H562" s="6"/>
      <c r="I562" s="6"/>
      <c r="J562" s="7"/>
      <c r="K562" s="6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ht="15.0" customHeight="1">
      <c r="A563" s="6"/>
      <c r="B563" s="6"/>
      <c r="C563" s="7"/>
      <c r="D563" s="6"/>
      <c r="E563" s="6"/>
      <c r="F563" s="6"/>
      <c r="G563" s="7"/>
      <c r="H563" s="6"/>
      <c r="I563" s="6"/>
      <c r="J563" s="7"/>
      <c r="K563" s="6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ht="15.0" customHeight="1">
      <c r="A564" s="6"/>
      <c r="B564" s="6"/>
      <c r="C564" s="7"/>
      <c r="D564" s="6"/>
      <c r="E564" s="6"/>
      <c r="F564" s="6"/>
      <c r="G564" s="7"/>
      <c r="H564" s="6"/>
      <c r="I564" s="6"/>
      <c r="J564" s="7"/>
      <c r="K564" s="6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ht="15.0" customHeight="1">
      <c r="A565" s="6"/>
      <c r="B565" s="6"/>
      <c r="C565" s="7"/>
      <c r="D565" s="6"/>
      <c r="E565" s="6"/>
      <c r="F565" s="6"/>
      <c r="G565" s="7"/>
      <c r="H565" s="6"/>
      <c r="I565" s="6"/>
      <c r="J565" s="7"/>
      <c r="K565" s="6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ht="15.0" customHeight="1">
      <c r="A566" s="6"/>
      <c r="B566" s="6"/>
      <c r="C566" s="7"/>
      <c r="D566" s="6"/>
      <c r="E566" s="6"/>
      <c r="F566" s="6"/>
      <c r="G566" s="7"/>
      <c r="H566" s="6"/>
      <c r="I566" s="6"/>
      <c r="J566" s="7"/>
      <c r="K566" s="6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ht="15.0" customHeight="1">
      <c r="A567" s="6"/>
      <c r="B567" s="6"/>
      <c r="C567" s="7"/>
      <c r="D567" s="6"/>
      <c r="E567" s="6"/>
      <c r="F567" s="6"/>
      <c r="G567" s="7"/>
      <c r="H567" s="6"/>
      <c r="I567" s="6"/>
      <c r="J567" s="7"/>
      <c r="K567" s="6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ht="15.0" customHeight="1">
      <c r="A568" s="6"/>
      <c r="B568" s="6"/>
      <c r="C568" s="7"/>
      <c r="D568" s="6"/>
      <c r="E568" s="6"/>
      <c r="F568" s="6"/>
      <c r="G568" s="7"/>
      <c r="H568" s="6"/>
      <c r="I568" s="6"/>
      <c r="J568" s="7"/>
      <c r="K568" s="6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ht="15.0" customHeight="1">
      <c r="A569" s="6"/>
      <c r="B569" s="6"/>
      <c r="C569" s="7"/>
      <c r="D569" s="6"/>
      <c r="E569" s="6"/>
      <c r="F569" s="6"/>
      <c r="G569" s="7"/>
      <c r="H569" s="6"/>
      <c r="I569" s="6"/>
      <c r="J569" s="7"/>
      <c r="K569" s="6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ht="15.0" customHeight="1">
      <c r="A570" s="6"/>
      <c r="B570" s="6"/>
      <c r="C570" s="7"/>
      <c r="D570" s="6"/>
      <c r="E570" s="6"/>
      <c r="F570" s="6"/>
      <c r="G570" s="7"/>
      <c r="H570" s="6"/>
      <c r="I570" s="6"/>
      <c r="J570" s="7"/>
      <c r="K570" s="6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ht="15.0" customHeight="1">
      <c r="A571" s="6"/>
      <c r="B571" s="6"/>
      <c r="C571" s="7"/>
      <c r="D571" s="6"/>
      <c r="E571" s="6"/>
      <c r="F571" s="6"/>
      <c r="G571" s="7"/>
      <c r="H571" s="6"/>
      <c r="I571" s="6"/>
      <c r="J571" s="7"/>
      <c r="K571" s="6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ht="15.0" customHeight="1">
      <c r="A572" s="6"/>
      <c r="B572" s="6"/>
      <c r="C572" s="7"/>
      <c r="D572" s="6"/>
      <c r="E572" s="6"/>
      <c r="F572" s="6"/>
      <c r="G572" s="7"/>
      <c r="H572" s="6"/>
      <c r="I572" s="6"/>
      <c r="J572" s="7"/>
      <c r="K572" s="6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ht="15.0" customHeight="1">
      <c r="A573" s="6"/>
      <c r="B573" s="6"/>
      <c r="C573" s="7"/>
      <c r="D573" s="6"/>
      <c r="E573" s="6"/>
      <c r="F573" s="6"/>
      <c r="G573" s="7"/>
      <c r="H573" s="6"/>
      <c r="I573" s="6"/>
      <c r="J573" s="7"/>
      <c r="K573" s="6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ht="15.0" customHeight="1">
      <c r="A574" s="6"/>
      <c r="B574" s="6"/>
      <c r="C574" s="7"/>
      <c r="D574" s="6"/>
      <c r="E574" s="6"/>
      <c r="F574" s="6"/>
      <c r="G574" s="7"/>
      <c r="H574" s="6"/>
      <c r="I574" s="6"/>
      <c r="J574" s="7"/>
      <c r="K574" s="6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ht="15.0" customHeight="1">
      <c r="A575" s="6"/>
      <c r="B575" s="6"/>
      <c r="C575" s="7"/>
      <c r="D575" s="6"/>
      <c r="E575" s="6"/>
      <c r="F575" s="6"/>
      <c r="G575" s="7"/>
      <c r="H575" s="6"/>
      <c r="I575" s="6"/>
      <c r="J575" s="7"/>
      <c r="K575" s="6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ht="15.0" customHeight="1">
      <c r="A576" s="6"/>
      <c r="B576" s="6"/>
      <c r="C576" s="7"/>
      <c r="D576" s="6"/>
      <c r="E576" s="6"/>
      <c r="F576" s="6"/>
      <c r="G576" s="7"/>
      <c r="H576" s="6"/>
      <c r="I576" s="6"/>
      <c r="J576" s="7"/>
      <c r="K576" s="6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ht="15.0" customHeight="1">
      <c r="A577" s="6"/>
      <c r="B577" s="6"/>
      <c r="C577" s="7"/>
      <c r="D577" s="6"/>
      <c r="E577" s="6"/>
      <c r="F577" s="6"/>
      <c r="G577" s="7"/>
      <c r="H577" s="6"/>
      <c r="I577" s="6"/>
      <c r="J577" s="7"/>
      <c r="K577" s="6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ht="15.0" customHeight="1">
      <c r="A578" s="6"/>
      <c r="B578" s="6"/>
      <c r="C578" s="7"/>
      <c r="D578" s="6"/>
      <c r="E578" s="6"/>
      <c r="F578" s="6"/>
      <c r="G578" s="7"/>
      <c r="H578" s="6"/>
      <c r="I578" s="6"/>
      <c r="J578" s="7"/>
      <c r="K578" s="6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ht="15.0" customHeight="1">
      <c r="A579" s="6"/>
      <c r="B579" s="6"/>
      <c r="C579" s="7"/>
      <c r="D579" s="6"/>
      <c r="E579" s="6"/>
      <c r="F579" s="6"/>
      <c r="G579" s="7"/>
      <c r="H579" s="6"/>
      <c r="I579" s="6"/>
      <c r="J579" s="7"/>
      <c r="K579" s="6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ht="15.0" customHeight="1">
      <c r="A580" s="6"/>
      <c r="B580" s="6"/>
      <c r="C580" s="7"/>
      <c r="D580" s="6"/>
      <c r="E580" s="6"/>
      <c r="F580" s="6"/>
      <c r="G580" s="7"/>
      <c r="H580" s="6"/>
      <c r="I580" s="6"/>
      <c r="J580" s="7"/>
      <c r="K580" s="6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ht="15.0" customHeight="1">
      <c r="A581" s="6"/>
      <c r="B581" s="6"/>
      <c r="C581" s="7"/>
      <c r="D581" s="6"/>
      <c r="E581" s="6"/>
      <c r="F581" s="6"/>
      <c r="G581" s="7"/>
      <c r="H581" s="6"/>
      <c r="I581" s="6"/>
      <c r="J581" s="7"/>
      <c r="K581" s="6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ht="15.0" customHeight="1">
      <c r="A582" s="6"/>
      <c r="B582" s="6"/>
      <c r="C582" s="7"/>
      <c r="D582" s="6"/>
      <c r="E582" s="6"/>
      <c r="F582" s="6"/>
      <c r="G582" s="7"/>
      <c r="H582" s="6"/>
      <c r="I582" s="6"/>
      <c r="J582" s="7"/>
      <c r="K582" s="6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ht="15.0" customHeight="1">
      <c r="A583" s="6"/>
      <c r="B583" s="6"/>
      <c r="C583" s="7"/>
      <c r="D583" s="6"/>
      <c r="E583" s="6"/>
      <c r="F583" s="6"/>
      <c r="G583" s="7"/>
      <c r="H583" s="6"/>
      <c r="I583" s="6"/>
      <c r="J583" s="7"/>
      <c r="K583" s="6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ht="15.0" customHeight="1">
      <c r="A584" s="6"/>
      <c r="B584" s="6"/>
      <c r="C584" s="7"/>
      <c r="D584" s="6"/>
      <c r="E584" s="6"/>
      <c r="F584" s="6"/>
      <c r="G584" s="7"/>
      <c r="H584" s="6"/>
      <c r="I584" s="6"/>
      <c r="J584" s="7"/>
      <c r="K584" s="6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ht="15.0" customHeight="1">
      <c r="A585" s="6"/>
      <c r="B585" s="6"/>
      <c r="C585" s="7"/>
      <c r="D585" s="6"/>
      <c r="E585" s="6"/>
      <c r="F585" s="6"/>
      <c r="G585" s="7"/>
      <c r="H585" s="6"/>
      <c r="I585" s="6"/>
      <c r="J585" s="7"/>
      <c r="K585" s="6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ht="15.0" customHeight="1">
      <c r="A586" s="6"/>
      <c r="B586" s="6"/>
      <c r="C586" s="7"/>
      <c r="D586" s="6"/>
      <c r="E586" s="6"/>
      <c r="F586" s="6"/>
      <c r="G586" s="7"/>
      <c r="H586" s="6"/>
      <c r="I586" s="6"/>
      <c r="J586" s="7"/>
      <c r="K586" s="6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ht="15.0" customHeight="1">
      <c r="A587" s="6"/>
      <c r="B587" s="6"/>
      <c r="C587" s="7"/>
      <c r="D587" s="6"/>
      <c r="E587" s="6"/>
      <c r="F587" s="6"/>
      <c r="G587" s="7"/>
      <c r="H587" s="6"/>
      <c r="I587" s="6"/>
      <c r="J587" s="7"/>
      <c r="K587" s="6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ht="15.0" customHeight="1">
      <c r="A588" s="6"/>
      <c r="B588" s="6"/>
      <c r="C588" s="7"/>
      <c r="D588" s="6"/>
      <c r="E588" s="6"/>
      <c r="F588" s="6"/>
      <c r="G588" s="7"/>
      <c r="H588" s="6"/>
      <c r="I588" s="6"/>
      <c r="J588" s="7"/>
      <c r="K588" s="6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ht="15.0" customHeight="1">
      <c r="A589" s="6"/>
      <c r="B589" s="6"/>
      <c r="C589" s="7"/>
      <c r="D589" s="6"/>
      <c r="E589" s="6"/>
      <c r="F589" s="6"/>
      <c r="G589" s="7"/>
      <c r="H589" s="6"/>
      <c r="I589" s="6"/>
      <c r="J589" s="7"/>
      <c r="K589" s="6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ht="15.0" customHeight="1">
      <c r="A590" s="6"/>
      <c r="B590" s="6"/>
      <c r="C590" s="7"/>
      <c r="D590" s="6"/>
      <c r="E590" s="6"/>
      <c r="F590" s="6"/>
      <c r="G590" s="7"/>
      <c r="H590" s="6"/>
      <c r="I590" s="6"/>
      <c r="J590" s="7"/>
      <c r="K590" s="6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ht="15.0" customHeight="1">
      <c r="A591" s="6"/>
      <c r="B591" s="6"/>
      <c r="C591" s="7"/>
      <c r="D591" s="6"/>
      <c r="E591" s="6"/>
      <c r="F591" s="6"/>
      <c r="G591" s="7"/>
      <c r="H591" s="6"/>
      <c r="I591" s="6"/>
      <c r="J591" s="7"/>
      <c r="K591" s="6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ht="15.0" customHeight="1">
      <c r="A592" s="6"/>
      <c r="B592" s="6"/>
      <c r="C592" s="7"/>
      <c r="D592" s="6"/>
      <c r="E592" s="6"/>
      <c r="F592" s="6"/>
      <c r="G592" s="7"/>
      <c r="H592" s="6"/>
      <c r="I592" s="6"/>
      <c r="J592" s="7"/>
      <c r="K592" s="6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ht="15.0" customHeight="1">
      <c r="A593" s="6"/>
      <c r="B593" s="6"/>
      <c r="C593" s="7"/>
      <c r="D593" s="6"/>
      <c r="E593" s="6"/>
      <c r="F593" s="6"/>
      <c r="G593" s="7"/>
      <c r="H593" s="6"/>
      <c r="I593" s="6"/>
      <c r="J593" s="7"/>
      <c r="K593" s="6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ht="15.0" customHeight="1">
      <c r="A594" s="6"/>
      <c r="B594" s="6"/>
      <c r="C594" s="7"/>
      <c r="D594" s="6"/>
      <c r="E594" s="6"/>
      <c r="F594" s="6"/>
      <c r="G594" s="7"/>
      <c r="H594" s="6"/>
      <c r="I594" s="6"/>
      <c r="J594" s="7"/>
      <c r="K594" s="6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ht="15.0" customHeight="1">
      <c r="A595" s="6"/>
      <c r="B595" s="6"/>
      <c r="C595" s="7"/>
      <c r="D595" s="6"/>
      <c r="E595" s="6"/>
      <c r="F595" s="6"/>
      <c r="G595" s="7"/>
      <c r="H595" s="6"/>
      <c r="I595" s="6"/>
      <c r="J595" s="7"/>
      <c r="K595" s="6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ht="15.0" customHeight="1">
      <c r="A596" s="6"/>
      <c r="B596" s="6"/>
      <c r="C596" s="7"/>
      <c r="D596" s="6"/>
      <c r="E596" s="6"/>
      <c r="F596" s="6"/>
      <c r="G596" s="7"/>
      <c r="H596" s="6"/>
      <c r="I596" s="6"/>
      <c r="J596" s="7"/>
      <c r="K596" s="6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ht="15.0" customHeight="1">
      <c r="A597" s="6"/>
      <c r="B597" s="6"/>
      <c r="C597" s="7"/>
      <c r="D597" s="6"/>
      <c r="E597" s="6"/>
      <c r="F597" s="6"/>
      <c r="G597" s="7"/>
      <c r="H597" s="6"/>
      <c r="I597" s="6"/>
      <c r="J597" s="7"/>
      <c r="K597" s="6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ht="15.0" customHeight="1">
      <c r="A598" s="6"/>
      <c r="B598" s="6"/>
      <c r="C598" s="7"/>
      <c r="D598" s="6"/>
      <c r="E598" s="6"/>
      <c r="F598" s="6"/>
      <c r="G598" s="7"/>
      <c r="H598" s="6"/>
      <c r="I598" s="6"/>
      <c r="J598" s="7"/>
      <c r="K598" s="6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ht="15.0" customHeight="1">
      <c r="A599" s="6"/>
      <c r="B599" s="6"/>
      <c r="C599" s="7"/>
      <c r="D599" s="6"/>
      <c r="E599" s="6"/>
      <c r="F599" s="6"/>
      <c r="G599" s="7"/>
      <c r="H599" s="6"/>
      <c r="I599" s="6"/>
      <c r="J599" s="7"/>
      <c r="K599" s="6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ht="15.0" customHeight="1">
      <c r="A600" s="6"/>
      <c r="B600" s="6"/>
      <c r="C600" s="7"/>
      <c r="D600" s="6"/>
      <c r="E600" s="6"/>
      <c r="F600" s="6"/>
      <c r="G600" s="7"/>
      <c r="H600" s="6"/>
      <c r="I600" s="6"/>
      <c r="J600" s="7"/>
      <c r="K600" s="6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ht="15.0" customHeight="1">
      <c r="A601" s="6"/>
      <c r="B601" s="6"/>
      <c r="C601" s="7"/>
      <c r="D601" s="6"/>
      <c r="E601" s="6"/>
      <c r="F601" s="6"/>
      <c r="G601" s="7"/>
      <c r="H601" s="6"/>
      <c r="I601" s="6"/>
      <c r="J601" s="7"/>
      <c r="K601" s="6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ht="15.0" customHeight="1">
      <c r="A602" s="6"/>
      <c r="B602" s="6"/>
      <c r="C602" s="7"/>
      <c r="D602" s="6"/>
      <c r="E602" s="6"/>
      <c r="F602" s="6"/>
      <c r="G602" s="7"/>
      <c r="H602" s="6"/>
      <c r="I602" s="6"/>
      <c r="J602" s="7"/>
      <c r="K602" s="6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ht="15.0" customHeight="1">
      <c r="A603" s="6"/>
      <c r="B603" s="6"/>
      <c r="C603" s="7"/>
      <c r="D603" s="6"/>
      <c r="E603" s="6"/>
      <c r="F603" s="6"/>
      <c r="G603" s="7"/>
      <c r="H603" s="6"/>
      <c r="I603" s="6"/>
      <c r="J603" s="7"/>
      <c r="K603" s="6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ht="15.0" customHeight="1">
      <c r="A604" s="6"/>
      <c r="B604" s="6"/>
      <c r="C604" s="7"/>
      <c r="D604" s="6"/>
      <c r="E604" s="6"/>
      <c r="F604" s="6"/>
      <c r="G604" s="7"/>
      <c r="H604" s="6"/>
      <c r="I604" s="6"/>
      <c r="J604" s="7"/>
      <c r="K604" s="6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ht="15.0" customHeight="1">
      <c r="A605" s="6"/>
      <c r="B605" s="6"/>
      <c r="C605" s="7"/>
      <c r="D605" s="6"/>
      <c r="E605" s="6"/>
      <c r="F605" s="6"/>
      <c r="G605" s="7"/>
      <c r="H605" s="6"/>
      <c r="I605" s="6"/>
      <c r="J605" s="7"/>
      <c r="K605" s="6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ht="15.0" customHeight="1">
      <c r="A606" s="6"/>
      <c r="B606" s="6"/>
      <c r="C606" s="7"/>
      <c r="D606" s="6"/>
      <c r="E606" s="6"/>
      <c r="F606" s="6"/>
      <c r="G606" s="7"/>
      <c r="H606" s="6"/>
      <c r="I606" s="6"/>
      <c r="J606" s="7"/>
      <c r="K606" s="6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ht="15.0" customHeight="1">
      <c r="A607" s="6"/>
      <c r="B607" s="6"/>
      <c r="C607" s="7"/>
      <c r="D607" s="6"/>
      <c r="E607" s="6"/>
      <c r="F607" s="6"/>
      <c r="G607" s="7"/>
      <c r="H607" s="6"/>
      <c r="I607" s="6"/>
      <c r="J607" s="7"/>
      <c r="K607" s="6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ht="15.0" customHeight="1">
      <c r="A608" s="6"/>
      <c r="B608" s="6"/>
      <c r="C608" s="7"/>
      <c r="D608" s="6"/>
      <c r="E608" s="6"/>
      <c r="F608" s="6"/>
      <c r="G608" s="7"/>
      <c r="H608" s="6"/>
      <c r="I608" s="6"/>
      <c r="J608" s="7"/>
      <c r="K608" s="6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ht="15.0" customHeight="1">
      <c r="A609" s="6"/>
      <c r="B609" s="6"/>
      <c r="C609" s="7"/>
      <c r="D609" s="6"/>
      <c r="E609" s="6"/>
      <c r="F609" s="6"/>
      <c r="G609" s="7"/>
      <c r="H609" s="6"/>
      <c r="I609" s="6"/>
      <c r="J609" s="7"/>
      <c r="K609" s="6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ht="15.0" customHeight="1">
      <c r="A610" s="6"/>
      <c r="B610" s="6"/>
      <c r="C610" s="7"/>
      <c r="D610" s="6"/>
      <c r="E610" s="6"/>
      <c r="F610" s="6"/>
      <c r="G610" s="7"/>
      <c r="H610" s="6"/>
      <c r="I610" s="6"/>
      <c r="J610" s="7"/>
      <c r="K610" s="6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ht="15.0" customHeight="1">
      <c r="A611" s="6"/>
      <c r="B611" s="6"/>
      <c r="C611" s="7"/>
      <c r="D611" s="6"/>
      <c r="E611" s="6"/>
      <c r="F611" s="6"/>
      <c r="G611" s="7"/>
      <c r="H611" s="6"/>
      <c r="I611" s="6"/>
      <c r="J611" s="7"/>
      <c r="K611" s="6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ht="15.0" customHeight="1">
      <c r="A612" s="6"/>
      <c r="B612" s="6"/>
      <c r="C612" s="7"/>
      <c r="D612" s="6"/>
      <c r="E612" s="6"/>
      <c r="F612" s="6"/>
      <c r="G612" s="7"/>
      <c r="H612" s="6"/>
      <c r="I612" s="6"/>
      <c r="J612" s="7"/>
      <c r="K612" s="6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ht="15.0" customHeight="1">
      <c r="A613" s="6"/>
      <c r="B613" s="6"/>
      <c r="C613" s="7"/>
      <c r="D613" s="6"/>
      <c r="E613" s="6"/>
      <c r="F613" s="6"/>
      <c r="G613" s="7"/>
      <c r="H613" s="6"/>
      <c r="I613" s="6"/>
      <c r="J613" s="7"/>
      <c r="K613" s="6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ht="15.0" customHeight="1">
      <c r="A614" s="6"/>
      <c r="B614" s="6"/>
      <c r="C614" s="7"/>
      <c r="D614" s="6"/>
      <c r="E614" s="6"/>
      <c r="F614" s="6"/>
      <c r="G614" s="7"/>
      <c r="H614" s="6"/>
      <c r="I614" s="6"/>
      <c r="J614" s="7"/>
      <c r="K614" s="6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ht="15.0" customHeight="1">
      <c r="A615" s="6"/>
      <c r="B615" s="6"/>
      <c r="C615" s="7"/>
      <c r="D615" s="6"/>
      <c r="E615" s="6"/>
      <c r="F615" s="6"/>
      <c r="G615" s="7"/>
      <c r="H615" s="6"/>
      <c r="I615" s="6"/>
      <c r="J615" s="7"/>
      <c r="K615" s="6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ht="15.0" customHeight="1">
      <c r="A616" s="6"/>
      <c r="B616" s="6"/>
      <c r="C616" s="7"/>
      <c r="D616" s="6"/>
      <c r="E616" s="6"/>
      <c r="F616" s="6"/>
      <c r="G616" s="7"/>
      <c r="H616" s="6"/>
      <c r="I616" s="6"/>
      <c r="J616" s="7"/>
      <c r="K616" s="6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ht="15.0" customHeight="1">
      <c r="A617" s="6"/>
      <c r="B617" s="6"/>
      <c r="C617" s="7"/>
      <c r="D617" s="6"/>
      <c r="E617" s="6"/>
      <c r="F617" s="6"/>
      <c r="G617" s="7"/>
      <c r="H617" s="6"/>
      <c r="I617" s="6"/>
      <c r="J617" s="7"/>
      <c r="K617" s="6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ht="15.0" customHeight="1">
      <c r="A618" s="6"/>
      <c r="B618" s="6"/>
      <c r="C618" s="7"/>
      <c r="D618" s="6"/>
      <c r="E618" s="6"/>
      <c r="F618" s="6"/>
      <c r="G618" s="7"/>
      <c r="H618" s="6"/>
      <c r="I618" s="6"/>
      <c r="J618" s="7"/>
      <c r="K618" s="6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ht="15.0" customHeight="1">
      <c r="A619" s="6"/>
      <c r="B619" s="6"/>
      <c r="C619" s="7"/>
      <c r="D619" s="6"/>
      <c r="E619" s="6"/>
      <c r="F619" s="6"/>
      <c r="G619" s="7"/>
      <c r="H619" s="6"/>
      <c r="I619" s="6"/>
      <c r="J619" s="7"/>
      <c r="K619" s="6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ht="15.0" customHeight="1">
      <c r="A620" s="6"/>
      <c r="B620" s="6"/>
      <c r="C620" s="7"/>
      <c r="D620" s="6"/>
      <c r="E620" s="6"/>
      <c r="F620" s="6"/>
      <c r="G620" s="7"/>
      <c r="H620" s="6"/>
      <c r="I620" s="6"/>
      <c r="J620" s="7"/>
      <c r="K620" s="6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ht="15.0" customHeight="1">
      <c r="A621" s="6"/>
      <c r="B621" s="6"/>
      <c r="C621" s="7"/>
      <c r="D621" s="6"/>
      <c r="E621" s="6"/>
      <c r="F621" s="6"/>
      <c r="G621" s="7"/>
      <c r="H621" s="6"/>
      <c r="I621" s="6"/>
      <c r="J621" s="7"/>
      <c r="K621" s="6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ht="15.0" customHeight="1">
      <c r="A622" s="6"/>
      <c r="B622" s="6"/>
      <c r="C622" s="7"/>
      <c r="D622" s="6"/>
      <c r="E622" s="6"/>
      <c r="F622" s="6"/>
      <c r="G622" s="7"/>
      <c r="H622" s="6"/>
      <c r="I622" s="6"/>
      <c r="J622" s="7"/>
      <c r="K622" s="6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ht="15.0" customHeight="1">
      <c r="A623" s="6"/>
      <c r="B623" s="6"/>
      <c r="C623" s="7"/>
      <c r="D623" s="6"/>
      <c r="E623" s="6"/>
      <c r="F623" s="6"/>
      <c r="G623" s="7"/>
      <c r="H623" s="6"/>
      <c r="I623" s="6"/>
      <c r="J623" s="7"/>
      <c r="K623" s="6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ht="15.0" customHeight="1">
      <c r="A624" s="6"/>
      <c r="B624" s="6"/>
      <c r="C624" s="7"/>
      <c r="D624" s="6"/>
      <c r="E624" s="6"/>
      <c r="F624" s="6"/>
      <c r="G624" s="7"/>
      <c r="H624" s="6"/>
      <c r="I624" s="6"/>
      <c r="J624" s="7"/>
      <c r="K624" s="6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ht="15.0" customHeight="1">
      <c r="A625" s="6"/>
      <c r="B625" s="6"/>
      <c r="C625" s="7"/>
      <c r="D625" s="6"/>
      <c r="E625" s="6"/>
      <c r="F625" s="6"/>
      <c r="G625" s="7"/>
      <c r="H625" s="6"/>
      <c r="I625" s="6"/>
      <c r="J625" s="7"/>
      <c r="K625" s="6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ht="15.0" customHeight="1">
      <c r="A626" s="6"/>
      <c r="B626" s="6"/>
      <c r="C626" s="7"/>
      <c r="D626" s="6"/>
      <c r="E626" s="6"/>
      <c r="F626" s="6"/>
      <c r="G626" s="7"/>
      <c r="H626" s="6"/>
      <c r="I626" s="6"/>
      <c r="J626" s="7"/>
      <c r="K626" s="6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ht="15.0" customHeight="1">
      <c r="A627" s="6"/>
      <c r="B627" s="6"/>
      <c r="C627" s="7"/>
      <c r="D627" s="6"/>
      <c r="E627" s="6"/>
      <c r="F627" s="6"/>
      <c r="G627" s="7"/>
      <c r="H627" s="6"/>
      <c r="I627" s="6"/>
      <c r="J627" s="7"/>
      <c r="K627" s="6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ht="15.0" customHeight="1">
      <c r="A628" s="6"/>
      <c r="B628" s="6"/>
      <c r="C628" s="7"/>
      <c r="D628" s="6"/>
      <c r="E628" s="6"/>
      <c r="F628" s="6"/>
      <c r="G628" s="7"/>
      <c r="H628" s="6"/>
      <c r="I628" s="6"/>
      <c r="J628" s="7"/>
      <c r="K628" s="6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ht="15.0" customHeight="1">
      <c r="A629" s="6"/>
      <c r="B629" s="6"/>
      <c r="C629" s="7"/>
      <c r="D629" s="6"/>
      <c r="E629" s="6"/>
      <c r="F629" s="6"/>
      <c r="G629" s="7"/>
      <c r="H629" s="6"/>
      <c r="I629" s="6"/>
      <c r="J629" s="7"/>
      <c r="K629" s="6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ht="15.0" customHeight="1">
      <c r="A630" s="6"/>
      <c r="B630" s="6"/>
      <c r="C630" s="7"/>
      <c r="D630" s="6"/>
      <c r="E630" s="6"/>
      <c r="F630" s="6"/>
      <c r="G630" s="7"/>
      <c r="H630" s="6"/>
      <c r="I630" s="6"/>
      <c r="J630" s="7"/>
      <c r="K630" s="6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ht="15.0" customHeight="1">
      <c r="A631" s="6"/>
      <c r="B631" s="6"/>
      <c r="C631" s="7"/>
      <c r="D631" s="6"/>
      <c r="E631" s="6"/>
      <c r="F631" s="6"/>
      <c r="G631" s="7"/>
      <c r="H631" s="6"/>
      <c r="I631" s="6"/>
      <c r="J631" s="7"/>
      <c r="K631" s="6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ht="15.0" customHeight="1">
      <c r="A632" s="6"/>
      <c r="B632" s="6"/>
      <c r="C632" s="7"/>
      <c r="D632" s="6"/>
      <c r="E632" s="6"/>
      <c r="F632" s="6"/>
      <c r="G632" s="7"/>
      <c r="H632" s="6"/>
      <c r="I632" s="6"/>
      <c r="J632" s="7"/>
      <c r="K632" s="6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ht="15.0" customHeight="1">
      <c r="A633" s="6"/>
      <c r="B633" s="6"/>
      <c r="C633" s="7"/>
      <c r="D633" s="6"/>
      <c r="E633" s="6"/>
      <c r="F633" s="6"/>
      <c r="G633" s="7"/>
      <c r="H633" s="6"/>
      <c r="I633" s="6"/>
      <c r="J633" s="7"/>
      <c r="K633" s="6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ht="15.0" customHeight="1">
      <c r="A634" s="6"/>
      <c r="B634" s="6"/>
      <c r="C634" s="7"/>
      <c r="D634" s="6"/>
      <c r="E634" s="6"/>
      <c r="F634" s="6"/>
      <c r="G634" s="7"/>
      <c r="H634" s="6"/>
      <c r="I634" s="6"/>
      <c r="J634" s="7"/>
      <c r="K634" s="6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ht="15.0" customHeight="1">
      <c r="A635" s="6"/>
      <c r="B635" s="6"/>
      <c r="C635" s="7"/>
      <c r="D635" s="6"/>
      <c r="E635" s="6"/>
      <c r="F635" s="6"/>
      <c r="G635" s="7"/>
      <c r="H635" s="6"/>
      <c r="I635" s="6"/>
      <c r="J635" s="7"/>
      <c r="K635" s="6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ht="15.0" customHeight="1">
      <c r="A636" s="6"/>
      <c r="B636" s="6"/>
      <c r="C636" s="7"/>
      <c r="D636" s="6"/>
      <c r="E636" s="6"/>
      <c r="F636" s="6"/>
      <c r="G636" s="7"/>
      <c r="H636" s="6"/>
      <c r="I636" s="6"/>
      <c r="J636" s="7"/>
      <c r="K636" s="6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ht="15.0" customHeight="1">
      <c r="A637" s="6"/>
      <c r="B637" s="6"/>
      <c r="C637" s="7"/>
      <c r="D637" s="6"/>
      <c r="E637" s="6"/>
      <c r="F637" s="6"/>
      <c r="G637" s="7"/>
      <c r="H637" s="6"/>
      <c r="I637" s="6"/>
      <c r="J637" s="7"/>
      <c r="K637" s="6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ht="15.0" customHeight="1">
      <c r="A638" s="6"/>
      <c r="B638" s="6"/>
      <c r="C638" s="7"/>
      <c r="D638" s="6"/>
      <c r="E638" s="6"/>
      <c r="F638" s="6"/>
      <c r="G638" s="7"/>
      <c r="H638" s="6"/>
      <c r="I638" s="6"/>
      <c r="J638" s="7"/>
      <c r="K638" s="6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ht="15.0" customHeight="1">
      <c r="A639" s="6"/>
      <c r="B639" s="6"/>
      <c r="C639" s="7"/>
      <c r="D639" s="6"/>
      <c r="E639" s="6"/>
      <c r="F639" s="6"/>
      <c r="G639" s="7"/>
      <c r="H639" s="6"/>
      <c r="I639" s="6"/>
      <c r="J639" s="7"/>
      <c r="K639" s="6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ht="15.0" customHeight="1">
      <c r="A640" s="6"/>
      <c r="B640" s="6"/>
      <c r="C640" s="7"/>
      <c r="D640" s="6"/>
      <c r="E640" s="6"/>
      <c r="F640" s="6"/>
      <c r="G640" s="7"/>
      <c r="H640" s="6"/>
      <c r="I640" s="6"/>
      <c r="J640" s="7"/>
      <c r="K640" s="6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ht="15.0" customHeight="1">
      <c r="A641" s="6"/>
      <c r="B641" s="6"/>
      <c r="C641" s="7"/>
      <c r="D641" s="6"/>
      <c r="E641" s="6"/>
      <c r="F641" s="6"/>
      <c r="G641" s="7"/>
      <c r="H641" s="6"/>
      <c r="I641" s="6"/>
      <c r="J641" s="7"/>
      <c r="K641" s="6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ht="15.0" customHeight="1">
      <c r="A642" s="6"/>
      <c r="B642" s="6"/>
      <c r="C642" s="7"/>
      <c r="D642" s="6"/>
      <c r="E642" s="6"/>
      <c r="F642" s="6"/>
      <c r="G642" s="7"/>
      <c r="H642" s="6"/>
      <c r="I642" s="6"/>
      <c r="J642" s="7"/>
      <c r="K642" s="6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ht="15.0" customHeight="1">
      <c r="A643" s="6"/>
      <c r="B643" s="6"/>
      <c r="C643" s="7"/>
      <c r="D643" s="6"/>
      <c r="E643" s="6"/>
      <c r="F643" s="6"/>
      <c r="G643" s="7"/>
      <c r="H643" s="6"/>
      <c r="I643" s="6"/>
      <c r="J643" s="7"/>
      <c r="K643" s="6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ht="15.0" customHeight="1">
      <c r="A644" s="6"/>
      <c r="B644" s="6"/>
      <c r="C644" s="7"/>
      <c r="D644" s="6"/>
      <c r="E644" s="6"/>
      <c r="F644" s="6"/>
      <c r="G644" s="7"/>
      <c r="H644" s="6"/>
      <c r="I644" s="6"/>
      <c r="J644" s="7"/>
      <c r="K644" s="6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ht="15.0" customHeight="1">
      <c r="A645" s="6"/>
      <c r="B645" s="6"/>
      <c r="C645" s="7"/>
      <c r="D645" s="6"/>
      <c r="E645" s="6"/>
      <c r="F645" s="6"/>
      <c r="G645" s="7"/>
      <c r="H645" s="6"/>
      <c r="I645" s="6"/>
      <c r="J645" s="7"/>
      <c r="K645" s="6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ht="15.0" customHeight="1">
      <c r="A646" s="6"/>
      <c r="B646" s="6"/>
      <c r="C646" s="7"/>
      <c r="D646" s="6"/>
      <c r="E646" s="6"/>
      <c r="F646" s="6"/>
      <c r="G646" s="7"/>
      <c r="H646" s="6"/>
      <c r="I646" s="6"/>
      <c r="J646" s="7"/>
      <c r="K646" s="6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ht="15.0" customHeight="1">
      <c r="A647" s="6"/>
      <c r="B647" s="6"/>
      <c r="C647" s="7"/>
      <c r="D647" s="6"/>
      <c r="E647" s="6"/>
      <c r="F647" s="6"/>
      <c r="G647" s="7"/>
      <c r="H647" s="6"/>
      <c r="I647" s="6"/>
      <c r="J647" s="7"/>
      <c r="K647" s="6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ht="15.0" customHeight="1">
      <c r="A648" s="6"/>
      <c r="B648" s="6"/>
      <c r="C648" s="7"/>
      <c r="D648" s="6"/>
      <c r="E648" s="6"/>
      <c r="F648" s="6"/>
      <c r="G648" s="7"/>
      <c r="H648" s="6"/>
      <c r="I648" s="6"/>
      <c r="J648" s="7"/>
      <c r="K648" s="6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ht="15.0" customHeight="1">
      <c r="A649" s="6"/>
      <c r="B649" s="6"/>
      <c r="C649" s="7"/>
      <c r="D649" s="6"/>
      <c r="E649" s="6"/>
      <c r="F649" s="6"/>
      <c r="G649" s="7"/>
      <c r="H649" s="6"/>
      <c r="I649" s="6"/>
      <c r="J649" s="7"/>
      <c r="K649" s="6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ht="15.0" customHeight="1">
      <c r="A650" s="6"/>
      <c r="B650" s="6"/>
      <c r="C650" s="7"/>
      <c r="D650" s="6"/>
      <c r="E650" s="6"/>
      <c r="F650" s="6"/>
      <c r="G650" s="7"/>
      <c r="H650" s="6"/>
      <c r="I650" s="6"/>
      <c r="J650" s="7"/>
      <c r="K650" s="6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ht="15.0" customHeight="1">
      <c r="A651" s="6"/>
      <c r="B651" s="6"/>
      <c r="C651" s="7"/>
      <c r="D651" s="6"/>
      <c r="E651" s="6"/>
      <c r="F651" s="6"/>
      <c r="G651" s="7"/>
      <c r="H651" s="6"/>
      <c r="I651" s="6"/>
      <c r="J651" s="7"/>
      <c r="K651" s="6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ht="15.0" customHeight="1">
      <c r="A652" s="6"/>
      <c r="B652" s="6"/>
      <c r="C652" s="7"/>
      <c r="D652" s="6"/>
      <c r="E652" s="6"/>
      <c r="F652" s="6"/>
      <c r="G652" s="7"/>
      <c r="H652" s="6"/>
      <c r="I652" s="6"/>
      <c r="J652" s="7"/>
      <c r="K652" s="6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ht="15.0" customHeight="1">
      <c r="A653" s="6"/>
      <c r="B653" s="6"/>
      <c r="C653" s="7"/>
      <c r="D653" s="6"/>
      <c r="E653" s="6"/>
      <c r="F653" s="6"/>
      <c r="G653" s="7"/>
      <c r="H653" s="6"/>
      <c r="I653" s="6"/>
      <c r="J653" s="7"/>
      <c r="K653" s="6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ht="15.0" customHeight="1">
      <c r="A654" s="6"/>
      <c r="B654" s="6"/>
      <c r="C654" s="7"/>
      <c r="D654" s="6"/>
      <c r="E654" s="6"/>
      <c r="F654" s="6"/>
      <c r="G654" s="7"/>
      <c r="H654" s="6"/>
      <c r="I654" s="6"/>
      <c r="J654" s="7"/>
      <c r="K654" s="6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ht="15.0" customHeight="1">
      <c r="A655" s="6"/>
      <c r="B655" s="6"/>
      <c r="C655" s="7"/>
      <c r="D655" s="6"/>
      <c r="E655" s="6"/>
      <c r="F655" s="6"/>
      <c r="G655" s="7"/>
      <c r="H655" s="6"/>
      <c r="I655" s="6"/>
      <c r="J655" s="7"/>
      <c r="K655" s="6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ht="15.0" customHeight="1">
      <c r="A656" s="6"/>
      <c r="B656" s="6"/>
      <c r="C656" s="7"/>
      <c r="D656" s="6"/>
      <c r="E656" s="6"/>
      <c r="F656" s="6"/>
      <c r="G656" s="7"/>
      <c r="H656" s="6"/>
      <c r="I656" s="6"/>
      <c r="J656" s="7"/>
      <c r="K656" s="6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ht="15.0" customHeight="1">
      <c r="A657" s="6"/>
      <c r="B657" s="6"/>
      <c r="C657" s="7"/>
      <c r="D657" s="6"/>
      <c r="E657" s="6"/>
      <c r="F657" s="6"/>
      <c r="G657" s="7"/>
      <c r="H657" s="6"/>
      <c r="I657" s="6"/>
      <c r="J657" s="7"/>
      <c r="K657" s="6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ht="15.0" customHeight="1">
      <c r="A658" s="6"/>
      <c r="B658" s="6"/>
      <c r="C658" s="7"/>
      <c r="D658" s="6"/>
      <c r="E658" s="6"/>
      <c r="F658" s="6"/>
      <c r="G658" s="7"/>
      <c r="H658" s="6"/>
      <c r="I658" s="6"/>
      <c r="J658" s="7"/>
      <c r="K658" s="6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ht="15.0" customHeight="1">
      <c r="A659" s="6"/>
      <c r="B659" s="6"/>
      <c r="C659" s="7"/>
      <c r="D659" s="6"/>
      <c r="E659" s="6"/>
      <c r="F659" s="6"/>
      <c r="G659" s="7"/>
      <c r="H659" s="6"/>
      <c r="I659" s="6"/>
      <c r="J659" s="7"/>
      <c r="K659" s="6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ht="15.0" customHeight="1">
      <c r="A660" s="6"/>
      <c r="B660" s="6"/>
      <c r="C660" s="7"/>
      <c r="D660" s="6"/>
      <c r="E660" s="6"/>
      <c r="F660" s="6"/>
      <c r="G660" s="7"/>
      <c r="H660" s="6"/>
      <c r="I660" s="6"/>
      <c r="J660" s="7"/>
      <c r="K660" s="6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ht="15.0" customHeight="1">
      <c r="A661" s="6"/>
      <c r="B661" s="6"/>
      <c r="C661" s="7"/>
      <c r="D661" s="6"/>
      <c r="E661" s="6"/>
      <c r="F661" s="6"/>
      <c r="G661" s="7"/>
      <c r="H661" s="6"/>
      <c r="I661" s="6"/>
      <c r="J661" s="7"/>
      <c r="K661" s="6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ht="15.0" customHeight="1">
      <c r="A662" s="6"/>
      <c r="B662" s="6"/>
      <c r="C662" s="7"/>
      <c r="D662" s="6"/>
      <c r="E662" s="6"/>
      <c r="F662" s="6"/>
      <c r="G662" s="7"/>
      <c r="H662" s="6"/>
      <c r="I662" s="6"/>
      <c r="J662" s="7"/>
      <c r="K662" s="6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ht="15.0" customHeight="1">
      <c r="A663" s="6"/>
      <c r="B663" s="6"/>
      <c r="C663" s="7"/>
      <c r="D663" s="6"/>
      <c r="E663" s="6"/>
      <c r="F663" s="6"/>
      <c r="G663" s="7"/>
      <c r="H663" s="6"/>
      <c r="I663" s="6"/>
      <c r="J663" s="7"/>
      <c r="K663" s="6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ht="15.0" customHeight="1">
      <c r="A664" s="6"/>
      <c r="B664" s="6"/>
      <c r="C664" s="7"/>
      <c r="D664" s="6"/>
      <c r="E664" s="6"/>
      <c r="F664" s="6"/>
      <c r="G664" s="7"/>
      <c r="H664" s="6"/>
      <c r="I664" s="6"/>
      <c r="J664" s="7"/>
      <c r="K664" s="6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ht="15.0" customHeight="1">
      <c r="A665" s="6"/>
      <c r="B665" s="6"/>
      <c r="C665" s="7"/>
      <c r="D665" s="6"/>
      <c r="E665" s="6"/>
      <c r="F665" s="6"/>
      <c r="G665" s="7"/>
      <c r="H665" s="6"/>
      <c r="I665" s="6"/>
      <c r="J665" s="7"/>
      <c r="K665" s="6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ht="15.0" customHeight="1">
      <c r="A666" s="6"/>
      <c r="B666" s="6"/>
      <c r="C666" s="7"/>
      <c r="D666" s="6"/>
      <c r="E666" s="6"/>
      <c r="F666" s="6"/>
      <c r="G666" s="7"/>
      <c r="H666" s="6"/>
      <c r="I666" s="6"/>
      <c r="J666" s="7"/>
      <c r="K666" s="6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ht="15.0" customHeight="1">
      <c r="A667" s="6"/>
      <c r="B667" s="6"/>
      <c r="C667" s="7"/>
      <c r="D667" s="6"/>
      <c r="E667" s="6"/>
      <c r="F667" s="6"/>
      <c r="G667" s="7"/>
      <c r="H667" s="6"/>
      <c r="I667" s="6"/>
      <c r="J667" s="7"/>
      <c r="K667" s="6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ht="15.0" customHeight="1">
      <c r="A668" s="6"/>
      <c r="B668" s="6"/>
      <c r="C668" s="7"/>
      <c r="D668" s="6"/>
      <c r="E668" s="6"/>
      <c r="F668" s="6"/>
      <c r="G668" s="7"/>
      <c r="H668" s="6"/>
      <c r="I668" s="6"/>
      <c r="J668" s="7"/>
      <c r="K668" s="6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ht="15.0" customHeight="1">
      <c r="A669" s="6"/>
      <c r="B669" s="6"/>
      <c r="C669" s="7"/>
      <c r="D669" s="6"/>
      <c r="E669" s="6"/>
      <c r="F669" s="6"/>
      <c r="G669" s="7"/>
      <c r="H669" s="6"/>
      <c r="I669" s="6"/>
      <c r="J669" s="7"/>
      <c r="K669" s="6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ht="15.0" customHeight="1">
      <c r="A670" s="6"/>
      <c r="B670" s="6"/>
      <c r="C670" s="7"/>
      <c r="D670" s="6"/>
      <c r="E670" s="6"/>
      <c r="F670" s="6"/>
      <c r="G670" s="7"/>
      <c r="H670" s="6"/>
      <c r="I670" s="6"/>
      <c r="J670" s="7"/>
      <c r="K670" s="6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ht="15.0" customHeight="1">
      <c r="A671" s="6"/>
      <c r="B671" s="6"/>
      <c r="C671" s="7"/>
      <c r="D671" s="6"/>
      <c r="E671" s="6"/>
      <c r="F671" s="6"/>
      <c r="G671" s="7"/>
      <c r="H671" s="6"/>
      <c r="I671" s="6"/>
      <c r="J671" s="7"/>
      <c r="K671" s="6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ht="15.0" customHeight="1">
      <c r="A672" s="6"/>
      <c r="B672" s="6"/>
      <c r="C672" s="7"/>
      <c r="D672" s="6"/>
      <c r="E672" s="6"/>
      <c r="F672" s="6"/>
      <c r="G672" s="7"/>
      <c r="H672" s="6"/>
      <c r="I672" s="6"/>
      <c r="J672" s="7"/>
      <c r="K672" s="6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ht="15.0" customHeight="1">
      <c r="A673" s="6"/>
      <c r="B673" s="6"/>
      <c r="C673" s="7"/>
      <c r="D673" s="6"/>
      <c r="E673" s="6"/>
      <c r="F673" s="6"/>
      <c r="G673" s="7"/>
      <c r="H673" s="6"/>
      <c r="I673" s="6"/>
      <c r="J673" s="7"/>
      <c r="K673" s="6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ht="15.0" customHeight="1">
      <c r="A674" s="6"/>
      <c r="B674" s="6"/>
      <c r="C674" s="7"/>
      <c r="D674" s="6"/>
      <c r="E674" s="6"/>
      <c r="F674" s="6"/>
      <c r="G674" s="7"/>
      <c r="H674" s="6"/>
      <c r="I674" s="6"/>
      <c r="J674" s="7"/>
      <c r="K674" s="6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ht="15.0" customHeight="1">
      <c r="A675" s="6"/>
      <c r="B675" s="6"/>
      <c r="C675" s="7"/>
      <c r="D675" s="6"/>
      <c r="E675" s="6"/>
      <c r="F675" s="6"/>
      <c r="G675" s="7"/>
      <c r="H675" s="6"/>
      <c r="I675" s="6"/>
      <c r="J675" s="7"/>
      <c r="K675" s="6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ht="15.0" customHeight="1">
      <c r="A676" s="6"/>
      <c r="B676" s="6"/>
      <c r="C676" s="7"/>
      <c r="D676" s="6"/>
      <c r="E676" s="6"/>
      <c r="F676" s="6"/>
      <c r="G676" s="7"/>
      <c r="H676" s="6"/>
      <c r="I676" s="6"/>
      <c r="J676" s="7"/>
      <c r="K676" s="6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ht="15.0" customHeight="1">
      <c r="A677" s="6"/>
      <c r="B677" s="6"/>
      <c r="C677" s="7"/>
      <c r="D677" s="6"/>
      <c r="E677" s="6"/>
      <c r="F677" s="6"/>
      <c r="G677" s="7"/>
      <c r="H677" s="6"/>
      <c r="I677" s="6"/>
      <c r="J677" s="7"/>
      <c r="K677" s="6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ht="15.0" customHeight="1">
      <c r="A678" s="6"/>
      <c r="B678" s="6"/>
      <c r="C678" s="7"/>
      <c r="D678" s="6"/>
      <c r="E678" s="6"/>
      <c r="F678" s="6"/>
      <c r="G678" s="7"/>
      <c r="H678" s="6"/>
      <c r="I678" s="6"/>
      <c r="J678" s="7"/>
      <c r="K678" s="6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ht="15.0" customHeight="1">
      <c r="A679" s="6"/>
      <c r="B679" s="6"/>
      <c r="C679" s="7"/>
      <c r="D679" s="6"/>
      <c r="E679" s="6"/>
      <c r="F679" s="6"/>
      <c r="G679" s="7"/>
      <c r="H679" s="6"/>
      <c r="I679" s="6"/>
      <c r="J679" s="7"/>
      <c r="K679" s="6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ht="15.0" customHeight="1">
      <c r="A680" s="6"/>
      <c r="B680" s="6"/>
      <c r="C680" s="7"/>
      <c r="D680" s="6"/>
      <c r="E680" s="6"/>
      <c r="F680" s="6"/>
      <c r="G680" s="7"/>
      <c r="H680" s="6"/>
      <c r="I680" s="6"/>
      <c r="J680" s="7"/>
      <c r="K680" s="6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ht="15.0" customHeight="1">
      <c r="A681" s="6"/>
      <c r="B681" s="6"/>
      <c r="C681" s="7"/>
      <c r="D681" s="6"/>
      <c r="E681" s="6"/>
      <c r="F681" s="6"/>
      <c r="G681" s="7"/>
      <c r="H681" s="6"/>
      <c r="I681" s="6"/>
      <c r="J681" s="7"/>
      <c r="K681" s="6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ht="15.0" customHeight="1">
      <c r="A682" s="6"/>
      <c r="B682" s="6"/>
      <c r="C682" s="7"/>
      <c r="D682" s="6"/>
      <c r="E682" s="6"/>
      <c r="F682" s="6"/>
      <c r="G682" s="7"/>
      <c r="H682" s="6"/>
      <c r="I682" s="6"/>
      <c r="J682" s="7"/>
      <c r="K682" s="6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ht="15.0" customHeight="1">
      <c r="A683" s="6"/>
      <c r="B683" s="6"/>
      <c r="C683" s="7"/>
      <c r="D683" s="6"/>
      <c r="E683" s="6"/>
      <c r="F683" s="6"/>
      <c r="G683" s="7"/>
      <c r="H683" s="6"/>
      <c r="I683" s="6"/>
      <c r="J683" s="7"/>
      <c r="K683" s="6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ht="15.0" customHeight="1">
      <c r="A684" s="6"/>
      <c r="B684" s="6"/>
      <c r="C684" s="7"/>
      <c r="D684" s="6"/>
      <c r="E684" s="6"/>
      <c r="F684" s="6"/>
      <c r="G684" s="7"/>
      <c r="H684" s="6"/>
      <c r="I684" s="6"/>
      <c r="J684" s="7"/>
      <c r="K684" s="6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ht="15.0" customHeight="1">
      <c r="A685" s="6"/>
      <c r="B685" s="6"/>
      <c r="C685" s="7"/>
      <c r="D685" s="6"/>
      <c r="E685" s="6"/>
      <c r="F685" s="6"/>
      <c r="G685" s="7"/>
      <c r="H685" s="6"/>
      <c r="I685" s="6"/>
      <c r="J685" s="7"/>
      <c r="K685" s="6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ht="15.0" customHeight="1">
      <c r="A686" s="6"/>
      <c r="B686" s="6"/>
      <c r="C686" s="7"/>
      <c r="D686" s="6"/>
      <c r="E686" s="6"/>
      <c r="F686" s="6"/>
      <c r="G686" s="7"/>
      <c r="H686" s="6"/>
      <c r="I686" s="6"/>
      <c r="J686" s="7"/>
      <c r="K686" s="6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ht="15.0" customHeight="1">
      <c r="A687" s="6"/>
      <c r="B687" s="6"/>
      <c r="C687" s="7"/>
      <c r="D687" s="6"/>
      <c r="E687" s="6"/>
      <c r="F687" s="6"/>
      <c r="G687" s="7"/>
      <c r="H687" s="6"/>
      <c r="I687" s="6"/>
      <c r="J687" s="7"/>
      <c r="K687" s="6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ht="15.0" customHeight="1">
      <c r="A688" s="6"/>
      <c r="B688" s="6"/>
      <c r="C688" s="7"/>
      <c r="D688" s="6"/>
      <c r="E688" s="6"/>
      <c r="F688" s="6"/>
      <c r="G688" s="7"/>
      <c r="H688" s="6"/>
      <c r="I688" s="6"/>
      <c r="J688" s="7"/>
      <c r="K688" s="6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ht="15.0" customHeight="1">
      <c r="A689" s="6"/>
      <c r="B689" s="6"/>
      <c r="C689" s="7"/>
      <c r="D689" s="6"/>
      <c r="E689" s="6"/>
      <c r="F689" s="6"/>
      <c r="G689" s="7"/>
      <c r="H689" s="6"/>
      <c r="I689" s="6"/>
      <c r="J689" s="7"/>
      <c r="K689" s="6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ht="15.0" customHeight="1">
      <c r="A690" s="6"/>
      <c r="B690" s="6"/>
      <c r="C690" s="7"/>
      <c r="D690" s="6"/>
      <c r="E690" s="6"/>
      <c r="F690" s="6"/>
      <c r="G690" s="7"/>
      <c r="H690" s="6"/>
      <c r="I690" s="6"/>
      <c r="J690" s="7"/>
      <c r="K690" s="6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ht="15.0" customHeight="1">
      <c r="A691" s="6"/>
      <c r="B691" s="6"/>
      <c r="C691" s="7"/>
      <c r="D691" s="6"/>
      <c r="E691" s="6"/>
      <c r="F691" s="6"/>
      <c r="G691" s="7"/>
      <c r="H691" s="6"/>
      <c r="I691" s="6"/>
      <c r="J691" s="7"/>
      <c r="K691" s="6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ht="15.0" customHeight="1">
      <c r="A692" s="6"/>
      <c r="B692" s="6"/>
      <c r="C692" s="7"/>
      <c r="D692" s="6"/>
      <c r="E692" s="6"/>
      <c r="F692" s="6"/>
      <c r="G692" s="7"/>
      <c r="H692" s="6"/>
      <c r="I692" s="6"/>
      <c r="J692" s="7"/>
      <c r="K692" s="6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ht="15.0" customHeight="1">
      <c r="A693" s="6"/>
      <c r="B693" s="6"/>
      <c r="C693" s="7"/>
      <c r="D693" s="6"/>
      <c r="E693" s="6"/>
      <c r="F693" s="6"/>
      <c r="G693" s="7"/>
      <c r="H693" s="6"/>
      <c r="I693" s="6"/>
      <c r="J693" s="7"/>
      <c r="K693" s="6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ht="15.0" customHeight="1">
      <c r="A694" s="6"/>
      <c r="B694" s="6"/>
      <c r="C694" s="7"/>
      <c r="D694" s="6"/>
      <c r="E694" s="6"/>
      <c r="F694" s="6"/>
      <c r="G694" s="7"/>
      <c r="H694" s="6"/>
      <c r="I694" s="6"/>
      <c r="J694" s="7"/>
      <c r="K694" s="6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ht="15.0" customHeight="1">
      <c r="A695" s="6"/>
      <c r="B695" s="6"/>
      <c r="C695" s="7"/>
      <c r="D695" s="6"/>
      <c r="E695" s="6"/>
      <c r="F695" s="6"/>
      <c r="G695" s="7"/>
      <c r="H695" s="6"/>
      <c r="I695" s="6"/>
      <c r="J695" s="7"/>
      <c r="K695" s="6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ht="15.0" customHeight="1">
      <c r="A696" s="6"/>
      <c r="B696" s="6"/>
      <c r="C696" s="7"/>
      <c r="D696" s="6"/>
      <c r="E696" s="6"/>
      <c r="F696" s="6"/>
      <c r="G696" s="7"/>
      <c r="H696" s="6"/>
      <c r="I696" s="6"/>
      <c r="J696" s="7"/>
      <c r="K696" s="6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ht="15.0" customHeight="1">
      <c r="A697" s="6"/>
      <c r="B697" s="6"/>
      <c r="C697" s="7"/>
      <c r="D697" s="6"/>
      <c r="E697" s="6"/>
      <c r="F697" s="6"/>
      <c r="G697" s="7"/>
      <c r="H697" s="6"/>
      <c r="I697" s="6"/>
      <c r="J697" s="7"/>
      <c r="K697" s="6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ht="15.0" customHeight="1">
      <c r="A698" s="6"/>
      <c r="B698" s="6"/>
      <c r="C698" s="7"/>
      <c r="D698" s="6"/>
      <c r="E698" s="6"/>
      <c r="F698" s="6"/>
      <c r="G698" s="7"/>
      <c r="H698" s="6"/>
      <c r="I698" s="6"/>
      <c r="J698" s="7"/>
      <c r="K698" s="6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ht="15.0" customHeight="1">
      <c r="A699" s="6"/>
      <c r="B699" s="6"/>
      <c r="C699" s="7"/>
      <c r="D699" s="6"/>
      <c r="E699" s="6"/>
      <c r="F699" s="6"/>
      <c r="G699" s="7"/>
      <c r="H699" s="6"/>
      <c r="I699" s="6"/>
      <c r="J699" s="7"/>
      <c r="K699" s="6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ht="15.0" customHeight="1">
      <c r="A700" s="6"/>
      <c r="B700" s="6"/>
      <c r="C700" s="7"/>
      <c r="D700" s="6"/>
      <c r="E700" s="6"/>
      <c r="F700" s="6"/>
      <c r="G700" s="7"/>
      <c r="H700" s="6"/>
      <c r="I700" s="6"/>
      <c r="J700" s="7"/>
      <c r="K700" s="6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ht="15.0" customHeight="1">
      <c r="A701" s="6"/>
      <c r="B701" s="6"/>
      <c r="C701" s="7"/>
      <c r="D701" s="6"/>
      <c r="E701" s="6"/>
      <c r="F701" s="6"/>
      <c r="G701" s="7"/>
      <c r="H701" s="6"/>
      <c r="I701" s="6"/>
      <c r="J701" s="7"/>
      <c r="K701" s="6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ht="15.0" customHeight="1">
      <c r="A702" s="6"/>
      <c r="B702" s="6"/>
      <c r="C702" s="7"/>
      <c r="D702" s="6"/>
      <c r="E702" s="6"/>
      <c r="F702" s="6"/>
      <c r="G702" s="7"/>
      <c r="H702" s="6"/>
      <c r="I702" s="6"/>
      <c r="J702" s="7"/>
      <c r="K702" s="6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ht="15.0" customHeight="1">
      <c r="A703" s="6"/>
      <c r="B703" s="6"/>
      <c r="C703" s="7"/>
      <c r="D703" s="6"/>
      <c r="E703" s="6"/>
      <c r="F703" s="6"/>
      <c r="G703" s="7"/>
      <c r="H703" s="6"/>
      <c r="I703" s="6"/>
      <c r="J703" s="7"/>
      <c r="K703" s="6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ht="15.0" customHeight="1">
      <c r="A704" s="6"/>
      <c r="B704" s="6"/>
      <c r="C704" s="7"/>
      <c r="D704" s="6"/>
      <c r="E704" s="6"/>
      <c r="F704" s="6"/>
      <c r="G704" s="7"/>
      <c r="H704" s="6"/>
      <c r="I704" s="6"/>
      <c r="J704" s="7"/>
      <c r="K704" s="6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ht="15.0" customHeight="1">
      <c r="A705" s="6"/>
      <c r="B705" s="6"/>
      <c r="C705" s="7"/>
      <c r="D705" s="6"/>
      <c r="E705" s="6"/>
      <c r="F705" s="6"/>
      <c r="G705" s="7"/>
      <c r="H705" s="6"/>
      <c r="I705" s="6"/>
      <c r="J705" s="7"/>
      <c r="K705" s="6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ht="15.0" customHeight="1">
      <c r="A706" s="6"/>
      <c r="B706" s="6"/>
      <c r="C706" s="7"/>
      <c r="D706" s="6"/>
      <c r="E706" s="6"/>
      <c r="F706" s="6"/>
      <c r="G706" s="7"/>
      <c r="H706" s="6"/>
      <c r="I706" s="6"/>
      <c r="J706" s="7"/>
      <c r="K706" s="6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ht="15.0" customHeight="1">
      <c r="A707" s="6"/>
      <c r="B707" s="6"/>
      <c r="C707" s="7"/>
      <c r="D707" s="6"/>
      <c r="E707" s="6"/>
      <c r="F707" s="6"/>
      <c r="G707" s="7"/>
      <c r="H707" s="6"/>
      <c r="I707" s="6"/>
      <c r="J707" s="7"/>
      <c r="K707" s="6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ht="15.0" customHeight="1">
      <c r="A708" s="6"/>
      <c r="B708" s="6"/>
      <c r="C708" s="7"/>
      <c r="D708" s="6"/>
      <c r="E708" s="6"/>
      <c r="F708" s="6"/>
      <c r="G708" s="7"/>
      <c r="H708" s="6"/>
      <c r="I708" s="6"/>
      <c r="J708" s="7"/>
      <c r="K708" s="6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ht="15.0" customHeight="1">
      <c r="A709" s="6"/>
      <c r="B709" s="6"/>
      <c r="C709" s="7"/>
      <c r="D709" s="6"/>
      <c r="E709" s="6"/>
      <c r="F709" s="6"/>
      <c r="G709" s="7"/>
      <c r="H709" s="6"/>
      <c r="I709" s="6"/>
      <c r="J709" s="7"/>
      <c r="K709" s="6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ht="15.0" customHeight="1">
      <c r="A710" s="6"/>
      <c r="B710" s="6"/>
      <c r="C710" s="7"/>
      <c r="D710" s="6"/>
      <c r="E710" s="6"/>
      <c r="F710" s="6"/>
      <c r="G710" s="7"/>
      <c r="H710" s="6"/>
      <c r="I710" s="6"/>
      <c r="J710" s="7"/>
      <c r="K710" s="6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ht="15.0" customHeight="1">
      <c r="A711" s="6"/>
      <c r="B711" s="6"/>
      <c r="C711" s="7"/>
      <c r="D711" s="6"/>
      <c r="E711" s="6"/>
      <c r="F711" s="6"/>
      <c r="G711" s="7"/>
      <c r="H711" s="6"/>
      <c r="I711" s="6"/>
      <c r="J711" s="7"/>
      <c r="K711" s="6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ht="15.0" customHeight="1">
      <c r="A712" s="6"/>
      <c r="B712" s="6"/>
      <c r="C712" s="7"/>
      <c r="D712" s="6"/>
      <c r="E712" s="6"/>
      <c r="F712" s="6"/>
      <c r="G712" s="7"/>
      <c r="H712" s="6"/>
      <c r="I712" s="6"/>
      <c r="J712" s="7"/>
      <c r="K712" s="6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ht="15.0" customHeight="1">
      <c r="A713" s="6"/>
      <c r="B713" s="6"/>
      <c r="C713" s="7"/>
      <c r="D713" s="6"/>
      <c r="E713" s="6"/>
      <c r="F713" s="6"/>
      <c r="G713" s="7"/>
      <c r="H713" s="6"/>
      <c r="I713" s="6"/>
      <c r="J713" s="7"/>
      <c r="K713" s="6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ht="15.0" customHeight="1">
      <c r="A714" s="6"/>
      <c r="B714" s="6"/>
      <c r="C714" s="7"/>
      <c r="D714" s="6"/>
      <c r="E714" s="6"/>
      <c r="F714" s="6"/>
      <c r="G714" s="7"/>
      <c r="H714" s="6"/>
      <c r="I714" s="6"/>
      <c r="J714" s="7"/>
      <c r="K714" s="6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ht="15.0" customHeight="1">
      <c r="A715" s="6"/>
      <c r="B715" s="6"/>
      <c r="C715" s="7"/>
      <c r="D715" s="6"/>
      <c r="E715" s="6"/>
      <c r="F715" s="6"/>
      <c r="G715" s="7"/>
      <c r="H715" s="6"/>
      <c r="I715" s="6"/>
      <c r="J715" s="7"/>
      <c r="K715" s="6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ht="15.0" customHeight="1">
      <c r="A716" s="6"/>
      <c r="B716" s="6"/>
      <c r="C716" s="7"/>
      <c r="D716" s="6"/>
      <c r="E716" s="6"/>
      <c r="F716" s="6"/>
      <c r="G716" s="7"/>
      <c r="H716" s="6"/>
      <c r="I716" s="6"/>
      <c r="J716" s="7"/>
      <c r="K716" s="6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ht="15.0" customHeight="1">
      <c r="A717" s="6"/>
      <c r="B717" s="6"/>
      <c r="C717" s="7"/>
      <c r="D717" s="6"/>
      <c r="E717" s="6"/>
      <c r="F717" s="6"/>
      <c r="G717" s="7"/>
      <c r="H717" s="6"/>
      <c r="I717" s="6"/>
      <c r="J717" s="7"/>
      <c r="K717" s="6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ht="15.0" customHeight="1">
      <c r="A718" s="6"/>
      <c r="B718" s="6"/>
      <c r="C718" s="7"/>
      <c r="D718" s="6"/>
      <c r="E718" s="6"/>
      <c r="F718" s="6"/>
      <c r="G718" s="7"/>
      <c r="H718" s="6"/>
      <c r="I718" s="6"/>
      <c r="J718" s="7"/>
      <c r="K718" s="6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ht="15.0" customHeight="1">
      <c r="A719" s="6"/>
      <c r="B719" s="6"/>
      <c r="C719" s="7"/>
      <c r="D719" s="6"/>
      <c r="E719" s="6"/>
      <c r="F719" s="6"/>
      <c r="G719" s="7"/>
      <c r="H719" s="6"/>
      <c r="I719" s="6"/>
      <c r="J719" s="7"/>
      <c r="K719" s="6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ht="15.0" customHeight="1">
      <c r="A720" s="6"/>
      <c r="B720" s="6"/>
      <c r="C720" s="7"/>
      <c r="D720" s="6"/>
      <c r="E720" s="6"/>
      <c r="F720" s="6"/>
      <c r="G720" s="7"/>
      <c r="H720" s="6"/>
      <c r="I720" s="6"/>
      <c r="J720" s="7"/>
      <c r="K720" s="6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ht="15.0" customHeight="1">
      <c r="A721" s="6"/>
      <c r="B721" s="6"/>
      <c r="C721" s="7"/>
      <c r="D721" s="6"/>
      <c r="E721" s="6"/>
      <c r="F721" s="6"/>
      <c r="G721" s="7"/>
      <c r="H721" s="6"/>
      <c r="I721" s="6"/>
      <c r="J721" s="7"/>
      <c r="K721" s="6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ht="15.0" customHeight="1">
      <c r="A722" s="6"/>
      <c r="B722" s="6"/>
      <c r="C722" s="7"/>
      <c r="D722" s="6"/>
      <c r="E722" s="6"/>
      <c r="F722" s="6"/>
      <c r="G722" s="7"/>
      <c r="H722" s="6"/>
      <c r="I722" s="6"/>
      <c r="J722" s="7"/>
      <c r="K722" s="6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ht="15.0" customHeight="1">
      <c r="A723" s="6"/>
      <c r="B723" s="6"/>
      <c r="C723" s="7"/>
      <c r="D723" s="6"/>
      <c r="E723" s="6"/>
      <c r="F723" s="6"/>
      <c r="G723" s="7"/>
      <c r="H723" s="6"/>
      <c r="I723" s="6"/>
      <c r="J723" s="7"/>
      <c r="K723" s="6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ht="15.0" customHeight="1">
      <c r="A724" s="6"/>
      <c r="B724" s="6"/>
      <c r="C724" s="7"/>
      <c r="D724" s="6"/>
      <c r="E724" s="6"/>
      <c r="F724" s="6"/>
      <c r="G724" s="7"/>
      <c r="H724" s="6"/>
      <c r="I724" s="6"/>
      <c r="J724" s="7"/>
      <c r="K724" s="6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ht="15.0" customHeight="1">
      <c r="A725" s="6"/>
      <c r="B725" s="6"/>
      <c r="C725" s="7"/>
      <c r="D725" s="6"/>
      <c r="E725" s="6"/>
      <c r="F725" s="6"/>
      <c r="G725" s="7"/>
      <c r="H725" s="6"/>
      <c r="I725" s="6"/>
      <c r="J725" s="7"/>
      <c r="K725" s="6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ht="15.0" customHeight="1">
      <c r="A726" s="6"/>
      <c r="B726" s="6"/>
      <c r="C726" s="7"/>
      <c r="D726" s="6"/>
      <c r="E726" s="6"/>
      <c r="F726" s="6"/>
      <c r="G726" s="7"/>
      <c r="H726" s="6"/>
      <c r="I726" s="6"/>
      <c r="J726" s="7"/>
      <c r="K726" s="6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ht="15.0" customHeight="1">
      <c r="A727" s="6"/>
      <c r="B727" s="6"/>
      <c r="C727" s="7"/>
      <c r="D727" s="6"/>
      <c r="E727" s="6"/>
      <c r="F727" s="6"/>
      <c r="G727" s="7"/>
      <c r="H727" s="6"/>
      <c r="I727" s="6"/>
      <c r="J727" s="7"/>
      <c r="K727" s="6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ht="15.0" customHeight="1">
      <c r="A728" s="6"/>
      <c r="B728" s="6"/>
      <c r="C728" s="7"/>
      <c r="D728" s="6"/>
      <c r="E728" s="6"/>
      <c r="F728" s="6"/>
      <c r="G728" s="7"/>
      <c r="H728" s="6"/>
      <c r="I728" s="6"/>
      <c r="J728" s="7"/>
      <c r="K728" s="6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ht="15.0" customHeight="1">
      <c r="A729" s="6"/>
      <c r="B729" s="6"/>
      <c r="C729" s="7"/>
      <c r="D729" s="6"/>
      <c r="E729" s="6"/>
      <c r="F729" s="6"/>
      <c r="G729" s="7"/>
      <c r="H729" s="6"/>
      <c r="I729" s="6"/>
      <c r="J729" s="7"/>
      <c r="K729" s="6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ht="15.0" customHeight="1">
      <c r="A730" s="6"/>
      <c r="B730" s="6"/>
      <c r="C730" s="7"/>
      <c r="D730" s="6"/>
      <c r="E730" s="6"/>
      <c r="F730" s="6"/>
      <c r="G730" s="7"/>
      <c r="H730" s="6"/>
      <c r="I730" s="6"/>
      <c r="J730" s="7"/>
      <c r="K730" s="6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ht="15.0" customHeight="1">
      <c r="A731" s="6"/>
      <c r="B731" s="6"/>
      <c r="C731" s="7"/>
      <c r="D731" s="6"/>
      <c r="E731" s="6"/>
      <c r="F731" s="6"/>
      <c r="G731" s="7"/>
      <c r="H731" s="6"/>
      <c r="I731" s="6"/>
      <c r="J731" s="7"/>
      <c r="K731" s="6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ht="15.0" customHeight="1">
      <c r="A732" s="6"/>
      <c r="B732" s="6"/>
      <c r="C732" s="7"/>
      <c r="D732" s="6"/>
      <c r="E732" s="6"/>
      <c r="F732" s="6"/>
      <c r="G732" s="7"/>
      <c r="H732" s="6"/>
      <c r="I732" s="6"/>
      <c r="J732" s="7"/>
      <c r="K732" s="6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ht="15.0" customHeight="1">
      <c r="A733" s="6"/>
      <c r="B733" s="6"/>
      <c r="C733" s="7"/>
      <c r="D733" s="6"/>
      <c r="E733" s="6"/>
      <c r="F733" s="6"/>
      <c r="G733" s="7"/>
      <c r="H733" s="6"/>
      <c r="I733" s="6"/>
      <c r="J733" s="7"/>
      <c r="K733" s="6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ht="15.0" customHeight="1">
      <c r="A734" s="6"/>
      <c r="B734" s="6"/>
      <c r="C734" s="7"/>
      <c r="D734" s="6"/>
      <c r="E734" s="6"/>
      <c r="F734" s="6"/>
      <c r="G734" s="7"/>
      <c r="H734" s="6"/>
      <c r="I734" s="6"/>
      <c r="J734" s="7"/>
      <c r="K734" s="6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ht="15.0" customHeight="1">
      <c r="A735" s="6"/>
      <c r="B735" s="6"/>
      <c r="C735" s="7"/>
      <c r="D735" s="6"/>
      <c r="E735" s="6"/>
      <c r="F735" s="6"/>
      <c r="G735" s="7"/>
      <c r="H735" s="6"/>
      <c r="I735" s="6"/>
      <c r="J735" s="7"/>
      <c r="K735" s="6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ht="15.0" customHeight="1">
      <c r="A736" s="6"/>
      <c r="B736" s="6"/>
      <c r="C736" s="7"/>
      <c r="D736" s="6"/>
      <c r="E736" s="6"/>
      <c r="F736" s="6"/>
      <c r="G736" s="7"/>
      <c r="H736" s="6"/>
      <c r="I736" s="6"/>
      <c r="J736" s="7"/>
      <c r="K736" s="6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ht="15.0" customHeight="1">
      <c r="A737" s="6"/>
      <c r="B737" s="6"/>
      <c r="C737" s="7"/>
      <c r="D737" s="6"/>
      <c r="E737" s="6"/>
      <c r="F737" s="6"/>
      <c r="G737" s="7"/>
      <c r="H737" s="6"/>
      <c r="I737" s="6"/>
      <c r="J737" s="7"/>
      <c r="K737" s="6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ht="15.0" customHeight="1">
      <c r="A738" s="6"/>
      <c r="B738" s="6"/>
      <c r="C738" s="7"/>
      <c r="D738" s="6"/>
      <c r="E738" s="6"/>
      <c r="F738" s="6"/>
      <c r="G738" s="7"/>
      <c r="H738" s="6"/>
      <c r="I738" s="6"/>
      <c r="J738" s="7"/>
      <c r="K738" s="6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ht="15.0" customHeight="1">
      <c r="A739" s="6"/>
      <c r="B739" s="6"/>
      <c r="C739" s="7"/>
      <c r="D739" s="6"/>
      <c r="E739" s="6"/>
      <c r="F739" s="6"/>
      <c r="G739" s="7"/>
      <c r="H739" s="6"/>
      <c r="I739" s="6"/>
      <c r="J739" s="7"/>
      <c r="K739" s="6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ht="15.0" customHeight="1">
      <c r="A740" s="6"/>
      <c r="B740" s="6"/>
      <c r="C740" s="7"/>
      <c r="D740" s="6"/>
      <c r="E740" s="6"/>
      <c r="F740" s="6"/>
      <c r="G740" s="7"/>
      <c r="H740" s="6"/>
      <c r="I740" s="6"/>
      <c r="J740" s="7"/>
      <c r="K740" s="6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ht="15.0" customHeight="1">
      <c r="A741" s="6"/>
      <c r="B741" s="6"/>
      <c r="C741" s="7"/>
      <c r="D741" s="6"/>
      <c r="E741" s="6"/>
      <c r="F741" s="6"/>
      <c r="G741" s="7"/>
      <c r="H741" s="6"/>
      <c r="I741" s="6"/>
      <c r="J741" s="7"/>
      <c r="K741" s="6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ht="15.0" customHeight="1">
      <c r="A742" s="6"/>
      <c r="B742" s="6"/>
      <c r="C742" s="7"/>
      <c r="D742" s="6"/>
      <c r="E742" s="6"/>
      <c r="F742" s="6"/>
      <c r="G742" s="7"/>
      <c r="H742" s="6"/>
      <c r="I742" s="6"/>
      <c r="J742" s="7"/>
      <c r="K742" s="6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ht="15.0" customHeight="1">
      <c r="A743" s="6"/>
      <c r="B743" s="6"/>
      <c r="C743" s="7"/>
      <c r="D743" s="6"/>
      <c r="E743" s="6"/>
      <c r="F743" s="6"/>
      <c r="G743" s="7"/>
      <c r="H743" s="6"/>
      <c r="I743" s="6"/>
      <c r="J743" s="7"/>
      <c r="K743" s="6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ht="15.0" customHeight="1">
      <c r="A744" s="6"/>
      <c r="B744" s="6"/>
      <c r="C744" s="7"/>
      <c r="D744" s="6"/>
      <c r="E744" s="6"/>
      <c r="F744" s="6"/>
      <c r="G744" s="7"/>
      <c r="H744" s="6"/>
      <c r="I744" s="6"/>
      <c r="J744" s="7"/>
      <c r="K744" s="6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ht="15.0" customHeight="1">
      <c r="A745" s="6"/>
      <c r="B745" s="6"/>
      <c r="C745" s="7"/>
      <c r="D745" s="6"/>
      <c r="E745" s="6"/>
      <c r="F745" s="6"/>
      <c r="G745" s="7"/>
      <c r="H745" s="6"/>
      <c r="I745" s="6"/>
      <c r="J745" s="7"/>
      <c r="K745" s="6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ht="15.0" customHeight="1">
      <c r="A746" s="6"/>
      <c r="B746" s="6"/>
      <c r="C746" s="7"/>
      <c r="D746" s="6"/>
      <c r="E746" s="6"/>
      <c r="F746" s="6"/>
      <c r="G746" s="7"/>
      <c r="H746" s="6"/>
      <c r="I746" s="6"/>
      <c r="J746" s="7"/>
      <c r="K746" s="6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ht="15.0" customHeight="1">
      <c r="A747" s="6"/>
      <c r="B747" s="6"/>
      <c r="C747" s="7"/>
      <c r="D747" s="6"/>
      <c r="E747" s="6"/>
      <c r="F747" s="6"/>
      <c r="G747" s="7"/>
      <c r="H747" s="6"/>
      <c r="I747" s="6"/>
      <c r="J747" s="7"/>
      <c r="K747" s="6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ht="15.0" customHeight="1">
      <c r="A748" s="6"/>
      <c r="B748" s="6"/>
      <c r="C748" s="7"/>
      <c r="D748" s="6"/>
      <c r="E748" s="6"/>
      <c r="F748" s="6"/>
      <c r="G748" s="7"/>
      <c r="H748" s="6"/>
      <c r="I748" s="6"/>
      <c r="J748" s="7"/>
      <c r="K748" s="6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ht="15.0" customHeight="1">
      <c r="A749" s="6"/>
      <c r="B749" s="6"/>
      <c r="C749" s="7"/>
      <c r="D749" s="6"/>
      <c r="E749" s="6"/>
      <c r="F749" s="6"/>
      <c r="G749" s="7"/>
      <c r="H749" s="6"/>
      <c r="I749" s="6"/>
      <c r="J749" s="7"/>
      <c r="K749" s="6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ht="15.0" customHeight="1">
      <c r="A750" s="6"/>
      <c r="B750" s="6"/>
      <c r="C750" s="7"/>
      <c r="D750" s="6"/>
      <c r="E750" s="6"/>
      <c r="F750" s="6"/>
      <c r="G750" s="7"/>
      <c r="H750" s="6"/>
      <c r="I750" s="6"/>
      <c r="J750" s="7"/>
      <c r="K750" s="6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ht="15.0" customHeight="1">
      <c r="A751" s="6"/>
      <c r="B751" s="6"/>
      <c r="C751" s="7"/>
      <c r="D751" s="6"/>
      <c r="E751" s="6"/>
      <c r="F751" s="6"/>
      <c r="G751" s="7"/>
      <c r="H751" s="6"/>
      <c r="I751" s="6"/>
      <c r="J751" s="7"/>
      <c r="K751" s="6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ht="15.0" customHeight="1">
      <c r="A752" s="6"/>
      <c r="B752" s="6"/>
      <c r="C752" s="7"/>
      <c r="D752" s="6"/>
      <c r="E752" s="6"/>
      <c r="F752" s="6"/>
      <c r="G752" s="7"/>
      <c r="H752" s="6"/>
      <c r="I752" s="6"/>
      <c r="J752" s="7"/>
      <c r="K752" s="6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ht="15.0" customHeight="1">
      <c r="A753" s="6"/>
      <c r="B753" s="6"/>
      <c r="C753" s="7"/>
      <c r="D753" s="6"/>
      <c r="E753" s="6"/>
      <c r="F753" s="6"/>
      <c r="G753" s="7"/>
      <c r="H753" s="6"/>
      <c r="I753" s="6"/>
      <c r="J753" s="7"/>
      <c r="K753" s="6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ht="15.0" customHeight="1">
      <c r="A754" s="6"/>
      <c r="B754" s="6"/>
      <c r="C754" s="7"/>
      <c r="D754" s="6"/>
      <c r="E754" s="6"/>
      <c r="F754" s="6"/>
      <c r="G754" s="7"/>
      <c r="H754" s="6"/>
      <c r="I754" s="6"/>
      <c r="J754" s="7"/>
      <c r="K754" s="6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ht="15.0" customHeight="1">
      <c r="A755" s="6"/>
      <c r="B755" s="6"/>
      <c r="C755" s="7"/>
      <c r="D755" s="6"/>
      <c r="E755" s="6"/>
      <c r="F755" s="6"/>
      <c r="G755" s="7"/>
      <c r="H755" s="6"/>
      <c r="I755" s="6"/>
      <c r="J755" s="7"/>
      <c r="K755" s="6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ht="15.0" customHeight="1">
      <c r="A756" s="6"/>
      <c r="B756" s="6"/>
      <c r="C756" s="7"/>
      <c r="D756" s="6"/>
      <c r="E756" s="6"/>
      <c r="F756" s="6"/>
      <c r="G756" s="7"/>
      <c r="H756" s="6"/>
      <c r="I756" s="6"/>
      <c r="J756" s="7"/>
      <c r="K756" s="6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ht="15.0" customHeight="1">
      <c r="A757" s="6"/>
      <c r="B757" s="6"/>
      <c r="C757" s="7"/>
      <c r="D757" s="6"/>
      <c r="E757" s="6"/>
      <c r="F757" s="6"/>
      <c r="G757" s="7"/>
      <c r="H757" s="6"/>
      <c r="I757" s="6"/>
      <c r="J757" s="7"/>
      <c r="K757" s="6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ht="15.0" customHeight="1">
      <c r="A758" s="6"/>
      <c r="B758" s="6"/>
      <c r="C758" s="7"/>
      <c r="D758" s="6"/>
      <c r="E758" s="6"/>
      <c r="F758" s="6"/>
      <c r="G758" s="7"/>
      <c r="H758" s="6"/>
      <c r="I758" s="6"/>
      <c r="J758" s="7"/>
      <c r="K758" s="6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ht="15.0" customHeight="1">
      <c r="A759" s="6"/>
      <c r="B759" s="6"/>
      <c r="C759" s="7"/>
      <c r="D759" s="6"/>
      <c r="E759" s="6"/>
      <c r="F759" s="6"/>
      <c r="G759" s="7"/>
      <c r="H759" s="6"/>
      <c r="I759" s="6"/>
      <c r="J759" s="7"/>
      <c r="K759" s="6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ht="15.0" customHeight="1">
      <c r="A760" s="6"/>
      <c r="B760" s="6"/>
      <c r="C760" s="7"/>
      <c r="D760" s="6"/>
      <c r="E760" s="6"/>
      <c r="F760" s="6"/>
      <c r="G760" s="7"/>
      <c r="H760" s="6"/>
      <c r="I760" s="6"/>
      <c r="J760" s="7"/>
      <c r="K760" s="6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ht="15.0" customHeight="1">
      <c r="A761" s="6"/>
      <c r="B761" s="6"/>
      <c r="C761" s="7"/>
      <c r="D761" s="6"/>
      <c r="E761" s="6"/>
      <c r="F761" s="6"/>
      <c r="G761" s="7"/>
      <c r="H761" s="6"/>
      <c r="I761" s="6"/>
      <c r="J761" s="7"/>
      <c r="K761" s="6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ht="15.0" customHeight="1">
      <c r="A762" s="6"/>
      <c r="B762" s="6"/>
      <c r="C762" s="7"/>
      <c r="D762" s="6"/>
      <c r="E762" s="6"/>
      <c r="F762" s="6"/>
      <c r="G762" s="7"/>
      <c r="H762" s="6"/>
      <c r="I762" s="6"/>
      <c r="J762" s="7"/>
      <c r="K762" s="6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ht="15.0" customHeight="1">
      <c r="A763" s="6"/>
      <c r="B763" s="6"/>
      <c r="C763" s="7"/>
      <c r="D763" s="6"/>
      <c r="E763" s="6"/>
      <c r="F763" s="6"/>
      <c r="G763" s="7"/>
      <c r="H763" s="6"/>
      <c r="I763" s="6"/>
      <c r="J763" s="7"/>
      <c r="K763" s="6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ht="15.0" customHeight="1">
      <c r="A764" s="6"/>
      <c r="B764" s="6"/>
      <c r="C764" s="7"/>
      <c r="D764" s="6"/>
      <c r="E764" s="6"/>
      <c r="F764" s="6"/>
      <c r="G764" s="7"/>
      <c r="H764" s="6"/>
      <c r="I764" s="6"/>
      <c r="J764" s="7"/>
      <c r="K764" s="6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ht="15.0" customHeight="1">
      <c r="A765" s="6"/>
      <c r="B765" s="6"/>
      <c r="C765" s="7"/>
      <c r="D765" s="6"/>
      <c r="E765" s="6"/>
      <c r="F765" s="6"/>
      <c r="G765" s="7"/>
      <c r="H765" s="6"/>
      <c r="I765" s="6"/>
      <c r="J765" s="7"/>
      <c r="K765" s="6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ht="15.0" customHeight="1">
      <c r="A766" s="6"/>
      <c r="B766" s="6"/>
      <c r="C766" s="7"/>
      <c r="D766" s="6"/>
      <c r="E766" s="6"/>
      <c r="F766" s="6"/>
      <c r="G766" s="7"/>
      <c r="H766" s="6"/>
      <c r="I766" s="6"/>
      <c r="J766" s="7"/>
      <c r="K766" s="6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ht="15.0" customHeight="1">
      <c r="A767" s="6"/>
      <c r="B767" s="6"/>
      <c r="C767" s="7"/>
      <c r="D767" s="6"/>
      <c r="E767" s="6"/>
      <c r="F767" s="6"/>
      <c r="G767" s="7"/>
      <c r="H767" s="6"/>
      <c r="I767" s="6"/>
      <c r="J767" s="7"/>
      <c r="K767" s="6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ht="15.0" customHeight="1">
      <c r="A768" s="6"/>
      <c r="B768" s="6"/>
      <c r="C768" s="7"/>
      <c r="D768" s="6"/>
      <c r="E768" s="6"/>
      <c r="F768" s="6"/>
      <c r="G768" s="7"/>
      <c r="H768" s="6"/>
      <c r="I768" s="6"/>
      <c r="J768" s="7"/>
      <c r="K768" s="6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ht="15.0" customHeight="1">
      <c r="A769" s="6"/>
      <c r="B769" s="6"/>
      <c r="C769" s="7"/>
      <c r="D769" s="6"/>
      <c r="E769" s="6"/>
      <c r="F769" s="6"/>
      <c r="G769" s="7"/>
      <c r="H769" s="6"/>
      <c r="I769" s="6"/>
      <c r="J769" s="7"/>
      <c r="K769" s="6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ht="15.0" customHeight="1">
      <c r="A770" s="6"/>
      <c r="B770" s="6"/>
      <c r="C770" s="7"/>
      <c r="D770" s="6"/>
      <c r="E770" s="6"/>
      <c r="F770" s="6"/>
      <c r="G770" s="7"/>
      <c r="H770" s="6"/>
      <c r="I770" s="6"/>
      <c r="J770" s="7"/>
      <c r="K770" s="6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ht="15.0" customHeight="1">
      <c r="A771" s="6"/>
      <c r="B771" s="6"/>
      <c r="C771" s="7"/>
      <c r="D771" s="6"/>
      <c r="E771" s="6"/>
      <c r="F771" s="6"/>
      <c r="G771" s="7"/>
      <c r="H771" s="6"/>
      <c r="I771" s="6"/>
      <c r="J771" s="7"/>
      <c r="K771" s="6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ht="15.0" customHeight="1">
      <c r="A772" s="6"/>
      <c r="B772" s="6"/>
      <c r="C772" s="7"/>
      <c r="D772" s="6"/>
      <c r="E772" s="6"/>
      <c r="F772" s="6"/>
      <c r="G772" s="7"/>
      <c r="H772" s="6"/>
      <c r="I772" s="6"/>
      <c r="J772" s="7"/>
      <c r="K772" s="6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ht="15.0" customHeight="1">
      <c r="A773" s="6"/>
      <c r="B773" s="6"/>
      <c r="C773" s="7"/>
      <c r="D773" s="6"/>
      <c r="E773" s="6"/>
      <c r="F773" s="6"/>
      <c r="G773" s="7"/>
      <c r="H773" s="6"/>
      <c r="I773" s="6"/>
      <c r="J773" s="7"/>
      <c r="K773" s="6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ht="15.0" customHeight="1">
      <c r="A774" s="6"/>
      <c r="B774" s="6"/>
      <c r="C774" s="7"/>
      <c r="D774" s="6"/>
      <c r="E774" s="6"/>
      <c r="F774" s="6"/>
      <c r="G774" s="7"/>
      <c r="H774" s="6"/>
      <c r="I774" s="6"/>
      <c r="J774" s="7"/>
      <c r="K774" s="6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ht="15.0" customHeight="1">
      <c r="A775" s="6"/>
      <c r="B775" s="6"/>
      <c r="C775" s="7"/>
      <c r="D775" s="6"/>
      <c r="E775" s="6"/>
      <c r="F775" s="6"/>
      <c r="G775" s="7"/>
      <c r="H775" s="6"/>
      <c r="I775" s="6"/>
      <c r="J775" s="7"/>
      <c r="K775" s="6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ht="15.0" customHeight="1">
      <c r="A776" s="6"/>
      <c r="B776" s="6"/>
      <c r="C776" s="7"/>
      <c r="D776" s="6"/>
      <c r="E776" s="6"/>
      <c r="F776" s="6"/>
      <c r="G776" s="7"/>
      <c r="H776" s="6"/>
      <c r="I776" s="6"/>
      <c r="J776" s="7"/>
      <c r="K776" s="6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ht="15.0" customHeight="1">
      <c r="A777" s="6"/>
      <c r="B777" s="6"/>
      <c r="C777" s="7"/>
      <c r="D777" s="6"/>
      <c r="E777" s="6"/>
      <c r="F777" s="6"/>
      <c r="G777" s="7"/>
      <c r="H777" s="6"/>
      <c r="I777" s="6"/>
      <c r="J777" s="7"/>
      <c r="K777" s="6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ht="15.0" customHeight="1">
      <c r="A778" s="6"/>
      <c r="B778" s="6"/>
      <c r="C778" s="7"/>
      <c r="D778" s="6"/>
      <c r="E778" s="6"/>
      <c r="F778" s="6"/>
      <c r="G778" s="7"/>
      <c r="H778" s="6"/>
      <c r="I778" s="6"/>
      <c r="J778" s="7"/>
      <c r="K778" s="6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ht="15.0" customHeight="1">
      <c r="A779" s="6"/>
      <c r="B779" s="6"/>
      <c r="C779" s="7"/>
      <c r="D779" s="6"/>
      <c r="E779" s="6"/>
      <c r="F779" s="6"/>
      <c r="G779" s="7"/>
      <c r="H779" s="6"/>
      <c r="I779" s="6"/>
      <c r="J779" s="7"/>
      <c r="K779" s="6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ht="15.0" customHeight="1">
      <c r="A780" s="6"/>
      <c r="B780" s="6"/>
      <c r="C780" s="7"/>
      <c r="D780" s="6"/>
      <c r="E780" s="6"/>
      <c r="F780" s="6"/>
      <c r="G780" s="7"/>
      <c r="H780" s="6"/>
      <c r="I780" s="6"/>
      <c r="J780" s="7"/>
      <c r="K780" s="6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ht="15.0" customHeight="1">
      <c r="A781" s="6"/>
      <c r="B781" s="6"/>
      <c r="C781" s="7"/>
      <c r="D781" s="6"/>
      <c r="E781" s="6"/>
      <c r="F781" s="6"/>
      <c r="G781" s="7"/>
      <c r="H781" s="6"/>
      <c r="I781" s="6"/>
      <c r="J781" s="7"/>
      <c r="K781" s="6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ht="15.0" customHeight="1">
      <c r="A782" s="6"/>
      <c r="B782" s="6"/>
      <c r="C782" s="7"/>
      <c r="D782" s="6"/>
      <c r="E782" s="6"/>
      <c r="F782" s="6"/>
      <c r="G782" s="7"/>
      <c r="H782" s="6"/>
      <c r="I782" s="6"/>
      <c r="J782" s="7"/>
      <c r="K782" s="6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ht="15.0" customHeight="1">
      <c r="A783" s="6"/>
      <c r="B783" s="6"/>
      <c r="C783" s="7"/>
      <c r="D783" s="6"/>
      <c r="E783" s="6"/>
      <c r="F783" s="6"/>
      <c r="G783" s="7"/>
      <c r="H783" s="6"/>
      <c r="I783" s="6"/>
      <c r="J783" s="7"/>
      <c r="K783" s="6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ht="15.0" customHeight="1">
      <c r="A784" s="6"/>
      <c r="B784" s="6"/>
      <c r="C784" s="7"/>
      <c r="D784" s="6"/>
      <c r="E784" s="6"/>
      <c r="F784" s="6"/>
      <c r="G784" s="7"/>
      <c r="H784" s="6"/>
      <c r="I784" s="6"/>
      <c r="J784" s="7"/>
      <c r="K784" s="6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ht="15.0" customHeight="1">
      <c r="A785" s="6"/>
      <c r="B785" s="6"/>
      <c r="C785" s="7"/>
      <c r="D785" s="6"/>
      <c r="E785" s="6"/>
      <c r="F785" s="6"/>
      <c r="G785" s="7"/>
      <c r="H785" s="6"/>
      <c r="I785" s="6"/>
      <c r="J785" s="7"/>
      <c r="K785" s="6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ht="15.0" customHeight="1">
      <c r="A786" s="6"/>
      <c r="B786" s="6"/>
      <c r="C786" s="7"/>
      <c r="D786" s="6"/>
      <c r="E786" s="6"/>
      <c r="F786" s="6"/>
      <c r="G786" s="7"/>
      <c r="H786" s="6"/>
      <c r="I786" s="6"/>
      <c r="J786" s="7"/>
      <c r="K786" s="6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ht="15.0" customHeight="1">
      <c r="A787" s="6"/>
      <c r="B787" s="6"/>
      <c r="C787" s="7"/>
      <c r="D787" s="6"/>
      <c r="E787" s="6"/>
      <c r="F787" s="6"/>
      <c r="G787" s="7"/>
      <c r="H787" s="6"/>
      <c r="I787" s="6"/>
      <c r="J787" s="7"/>
      <c r="K787" s="6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ht="15.0" customHeight="1">
      <c r="A788" s="6"/>
      <c r="B788" s="6"/>
      <c r="C788" s="7"/>
      <c r="D788" s="6"/>
      <c r="E788" s="6"/>
      <c r="F788" s="6"/>
      <c r="G788" s="7"/>
      <c r="H788" s="6"/>
      <c r="I788" s="6"/>
      <c r="J788" s="7"/>
      <c r="K788" s="6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ht="15.0" customHeight="1">
      <c r="A789" s="6"/>
      <c r="B789" s="6"/>
      <c r="C789" s="7"/>
      <c r="D789" s="6"/>
      <c r="E789" s="6"/>
      <c r="F789" s="6"/>
      <c r="G789" s="7"/>
      <c r="H789" s="6"/>
      <c r="I789" s="6"/>
      <c r="J789" s="7"/>
      <c r="K789" s="6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ht="15.0" customHeight="1">
      <c r="A790" s="6"/>
      <c r="B790" s="6"/>
      <c r="C790" s="7"/>
      <c r="D790" s="6"/>
      <c r="E790" s="6"/>
      <c r="F790" s="6"/>
      <c r="G790" s="7"/>
      <c r="H790" s="6"/>
      <c r="I790" s="6"/>
      <c r="J790" s="7"/>
      <c r="K790" s="6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ht="15.0" customHeight="1">
      <c r="A791" s="6"/>
      <c r="B791" s="6"/>
      <c r="C791" s="7"/>
      <c r="D791" s="6"/>
      <c r="E791" s="6"/>
      <c r="F791" s="6"/>
      <c r="G791" s="7"/>
      <c r="H791" s="6"/>
      <c r="I791" s="6"/>
      <c r="J791" s="7"/>
      <c r="K791" s="6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ht="15.0" customHeight="1">
      <c r="A792" s="6"/>
      <c r="B792" s="6"/>
      <c r="C792" s="7"/>
      <c r="D792" s="6"/>
      <c r="E792" s="6"/>
      <c r="F792" s="6"/>
      <c r="G792" s="7"/>
      <c r="H792" s="6"/>
      <c r="I792" s="6"/>
      <c r="J792" s="7"/>
      <c r="K792" s="6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ht="15.0" customHeight="1">
      <c r="A793" s="6"/>
      <c r="B793" s="6"/>
      <c r="C793" s="7"/>
      <c r="D793" s="6"/>
      <c r="E793" s="6"/>
      <c r="F793" s="6"/>
      <c r="G793" s="7"/>
      <c r="H793" s="6"/>
      <c r="I793" s="6"/>
      <c r="J793" s="7"/>
      <c r="K793" s="6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ht="15.0" customHeight="1">
      <c r="A794" s="6"/>
      <c r="B794" s="6"/>
      <c r="C794" s="7"/>
      <c r="D794" s="6"/>
      <c r="E794" s="6"/>
      <c r="F794" s="6"/>
      <c r="G794" s="7"/>
      <c r="H794" s="6"/>
      <c r="I794" s="6"/>
      <c r="J794" s="7"/>
      <c r="K794" s="6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ht="15.0" customHeight="1">
      <c r="A795" s="6"/>
      <c r="B795" s="6"/>
      <c r="C795" s="7"/>
      <c r="D795" s="6"/>
      <c r="E795" s="6"/>
      <c r="F795" s="6"/>
      <c r="G795" s="7"/>
      <c r="H795" s="6"/>
      <c r="I795" s="6"/>
      <c r="J795" s="7"/>
      <c r="K795" s="6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ht="15.0" customHeight="1">
      <c r="A796" s="6"/>
      <c r="B796" s="6"/>
      <c r="C796" s="7"/>
      <c r="D796" s="6"/>
      <c r="E796" s="6"/>
      <c r="F796" s="6"/>
      <c r="G796" s="7"/>
      <c r="H796" s="6"/>
      <c r="I796" s="6"/>
      <c r="J796" s="7"/>
      <c r="K796" s="6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ht="15.0" customHeight="1">
      <c r="A797" s="6"/>
      <c r="B797" s="6"/>
      <c r="C797" s="7"/>
      <c r="D797" s="6"/>
      <c r="E797" s="6"/>
      <c r="F797" s="6"/>
      <c r="G797" s="7"/>
      <c r="H797" s="6"/>
      <c r="I797" s="6"/>
      <c r="J797" s="7"/>
      <c r="K797" s="6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ht="15.0" customHeight="1">
      <c r="A798" s="6"/>
      <c r="B798" s="6"/>
      <c r="C798" s="7"/>
      <c r="D798" s="6"/>
      <c r="E798" s="6"/>
      <c r="F798" s="6"/>
      <c r="G798" s="7"/>
      <c r="H798" s="6"/>
      <c r="I798" s="6"/>
      <c r="J798" s="7"/>
      <c r="K798" s="6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ht="15.0" customHeight="1">
      <c r="A799" s="6"/>
      <c r="B799" s="6"/>
      <c r="C799" s="7"/>
      <c r="D799" s="6"/>
      <c r="E799" s="6"/>
      <c r="F799" s="6"/>
      <c r="G799" s="7"/>
      <c r="H799" s="6"/>
      <c r="I799" s="6"/>
      <c r="J799" s="7"/>
      <c r="K799" s="6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ht="15.0" customHeight="1">
      <c r="A800" s="6"/>
      <c r="B800" s="6"/>
      <c r="C800" s="7"/>
      <c r="D800" s="6"/>
      <c r="E800" s="6"/>
      <c r="F800" s="6"/>
      <c r="G800" s="7"/>
      <c r="H800" s="6"/>
      <c r="I800" s="6"/>
      <c r="J800" s="7"/>
      <c r="K800" s="6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ht="15.0" customHeight="1">
      <c r="A801" s="6"/>
      <c r="B801" s="6"/>
      <c r="C801" s="7"/>
      <c r="D801" s="6"/>
      <c r="E801" s="6"/>
      <c r="F801" s="6"/>
      <c r="G801" s="7"/>
      <c r="H801" s="6"/>
      <c r="I801" s="6"/>
      <c r="J801" s="7"/>
      <c r="K801" s="6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ht="15.0" customHeight="1">
      <c r="A802" s="6"/>
      <c r="B802" s="6"/>
      <c r="C802" s="7"/>
      <c r="D802" s="6"/>
      <c r="E802" s="6"/>
      <c r="F802" s="6"/>
      <c r="G802" s="7"/>
      <c r="H802" s="6"/>
      <c r="I802" s="6"/>
      <c r="J802" s="7"/>
      <c r="K802" s="6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ht="15.0" customHeight="1">
      <c r="A803" s="6"/>
      <c r="B803" s="6"/>
      <c r="C803" s="7"/>
      <c r="D803" s="6"/>
      <c r="E803" s="6"/>
      <c r="F803" s="6"/>
      <c r="G803" s="7"/>
      <c r="H803" s="6"/>
      <c r="I803" s="6"/>
      <c r="J803" s="7"/>
      <c r="K803" s="6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ht="15.0" customHeight="1">
      <c r="A804" s="6"/>
      <c r="B804" s="6"/>
      <c r="C804" s="7"/>
      <c r="D804" s="6"/>
      <c r="E804" s="6"/>
      <c r="F804" s="6"/>
      <c r="G804" s="7"/>
      <c r="H804" s="6"/>
      <c r="I804" s="6"/>
      <c r="J804" s="7"/>
      <c r="K804" s="6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ht="15.0" customHeight="1">
      <c r="A805" s="6"/>
      <c r="B805" s="6"/>
      <c r="C805" s="7"/>
      <c r="D805" s="6"/>
      <c r="E805" s="6"/>
      <c r="F805" s="6"/>
      <c r="G805" s="7"/>
      <c r="H805" s="6"/>
      <c r="I805" s="6"/>
      <c r="J805" s="7"/>
      <c r="K805" s="6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ht="15.0" customHeight="1">
      <c r="A806" s="6"/>
      <c r="B806" s="6"/>
      <c r="C806" s="7"/>
      <c r="D806" s="6"/>
      <c r="E806" s="6"/>
      <c r="F806" s="6"/>
      <c r="G806" s="7"/>
      <c r="H806" s="6"/>
      <c r="I806" s="6"/>
      <c r="J806" s="7"/>
      <c r="K806" s="6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ht="15.0" customHeight="1">
      <c r="A807" s="6"/>
      <c r="B807" s="6"/>
      <c r="C807" s="7"/>
      <c r="D807" s="6"/>
      <c r="E807" s="6"/>
      <c r="F807" s="6"/>
      <c r="G807" s="7"/>
      <c r="H807" s="6"/>
      <c r="I807" s="6"/>
      <c r="J807" s="7"/>
      <c r="K807" s="6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ht="15.0" customHeight="1">
      <c r="A808" s="6"/>
      <c r="B808" s="6"/>
      <c r="C808" s="7"/>
      <c r="D808" s="6"/>
      <c r="E808" s="6"/>
      <c r="F808" s="6"/>
      <c r="G808" s="7"/>
      <c r="H808" s="6"/>
      <c r="I808" s="6"/>
      <c r="J808" s="7"/>
      <c r="K808" s="6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ht="15.0" customHeight="1">
      <c r="A809" s="6"/>
      <c r="B809" s="6"/>
      <c r="C809" s="7"/>
      <c r="D809" s="6"/>
      <c r="E809" s="6"/>
      <c r="F809" s="6"/>
      <c r="G809" s="7"/>
      <c r="H809" s="6"/>
      <c r="I809" s="6"/>
      <c r="J809" s="7"/>
      <c r="K809" s="6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ht="15.0" customHeight="1">
      <c r="A810" s="6"/>
      <c r="B810" s="6"/>
      <c r="C810" s="7"/>
      <c r="D810" s="6"/>
      <c r="E810" s="6"/>
      <c r="F810" s="6"/>
      <c r="G810" s="7"/>
      <c r="H810" s="6"/>
      <c r="I810" s="6"/>
      <c r="J810" s="7"/>
      <c r="K810" s="6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ht="15.0" customHeight="1">
      <c r="A811" s="6"/>
      <c r="B811" s="6"/>
      <c r="C811" s="7"/>
      <c r="D811" s="6"/>
      <c r="E811" s="6"/>
      <c r="F811" s="6"/>
      <c r="G811" s="7"/>
      <c r="H811" s="6"/>
      <c r="I811" s="6"/>
      <c r="J811" s="7"/>
      <c r="K811" s="6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ht="15.0" customHeight="1">
      <c r="A812" s="6"/>
      <c r="B812" s="6"/>
      <c r="C812" s="7"/>
      <c r="D812" s="6"/>
      <c r="E812" s="6"/>
      <c r="F812" s="6"/>
      <c r="G812" s="7"/>
      <c r="H812" s="6"/>
      <c r="I812" s="6"/>
      <c r="J812" s="7"/>
      <c r="K812" s="6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ht="15.0" customHeight="1">
      <c r="A813" s="6"/>
      <c r="B813" s="6"/>
      <c r="C813" s="7"/>
      <c r="D813" s="6"/>
      <c r="E813" s="6"/>
      <c r="F813" s="6"/>
      <c r="G813" s="7"/>
      <c r="H813" s="6"/>
      <c r="I813" s="6"/>
      <c r="J813" s="7"/>
      <c r="K813" s="6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ht="15.0" customHeight="1">
      <c r="A814" s="6"/>
      <c r="B814" s="6"/>
      <c r="C814" s="7"/>
      <c r="D814" s="6"/>
      <c r="E814" s="6"/>
      <c r="F814" s="6"/>
      <c r="G814" s="7"/>
      <c r="H814" s="6"/>
      <c r="I814" s="6"/>
      <c r="J814" s="7"/>
      <c r="K814" s="6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ht="15.0" customHeight="1">
      <c r="A815" s="6"/>
      <c r="B815" s="6"/>
      <c r="C815" s="7"/>
      <c r="D815" s="6"/>
      <c r="E815" s="6"/>
      <c r="F815" s="6"/>
      <c r="G815" s="7"/>
      <c r="H815" s="6"/>
      <c r="I815" s="6"/>
      <c r="J815" s="7"/>
      <c r="K815" s="6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ht="15.0" customHeight="1">
      <c r="A816" s="6"/>
      <c r="B816" s="6"/>
      <c r="C816" s="7"/>
      <c r="D816" s="6"/>
      <c r="E816" s="6"/>
      <c r="F816" s="6"/>
      <c r="G816" s="7"/>
      <c r="H816" s="6"/>
      <c r="I816" s="6"/>
      <c r="J816" s="7"/>
      <c r="K816" s="6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ht="15.0" customHeight="1">
      <c r="A817" s="6"/>
      <c r="B817" s="6"/>
      <c r="C817" s="7"/>
      <c r="D817" s="6"/>
      <c r="E817" s="6"/>
      <c r="F817" s="6"/>
      <c r="G817" s="7"/>
      <c r="H817" s="6"/>
      <c r="I817" s="6"/>
      <c r="J817" s="7"/>
      <c r="K817" s="6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ht="15.0" customHeight="1">
      <c r="A818" s="6"/>
      <c r="B818" s="6"/>
      <c r="C818" s="7"/>
      <c r="D818" s="6"/>
      <c r="E818" s="6"/>
      <c r="F818" s="6"/>
      <c r="G818" s="7"/>
      <c r="H818" s="6"/>
      <c r="I818" s="6"/>
      <c r="J818" s="7"/>
      <c r="K818" s="6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ht="15.0" customHeight="1">
      <c r="A819" s="6"/>
      <c r="B819" s="6"/>
      <c r="C819" s="7"/>
      <c r="D819" s="6"/>
      <c r="E819" s="6"/>
      <c r="F819" s="6"/>
      <c r="G819" s="7"/>
      <c r="H819" s="6"/>
      <c r="I819" s="6"/>
      <c r="J819" s="7"/>
      <c r="K819" s="6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ht="15.0" customHeight="1">
      <c r="A820" s="6"/>
      <c r="B820" s="6"/>
      <c r="C820" s="7"/>
      <c r="D820" s="6"/>
      <c r="E820" s="6"/>
      <c r="F820" s="6"/>
      <c r="G820" s="7"/>
      <c r="H820" s="6"/>
      <c r="I820" s="6"/>
      <c r="J820" s="7"/>
      <c r="K820" s="6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ht="15.0" customHeight="1">
      <c r="A821" s="6"/>
      <c r="B821" s="6"/>
      <c r="C821" s="7"/>
      <c r="D821" s="6"/>
      <c r="E821" s="6"/>
      <c r="F821" s="6"/>
      <c r="G821" s="7"/>
      <c r="H821" s="6"/>
      <c r="I821" s="6"/>
      <c r="J821" s="7"/>
      <c r="K821" s="6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ht="15.0" customHeight="1">
      <c r="A822" s="6"/>
      <c r="B822" s="6"/>
      <c r="C822" s="7"/>
      <c r="D822" s="6"/>
      <c r="E822" s="6"/>
      <c r="F822" s="6"/>
      <c r="G822" s="7"/>
      <c r="H822" s="6"/>
      <c r="I822" s="6"/>
      <c r="J822" s="7"/>
      <c r="K822" s="6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ht="15.0" customHeight="1">
      <c r="A823" s="6"/>
      <c r="B823" s="6"/>
      <c r="C823" s="7"/>
      <c r="D823" s="6"/>
      <c r="E823" s="6"/>
      <c r="F823" s="6"/>
      <c r="G823" s="7"/>
      <c r="H823" s="6"/>
      <c r="I823" s="6"/>
      <c r="J823" s="7"/>
      <c r="K823" s="6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ht="15.0" customHeight="1">
      <c r="A824" s="6"/>
      <c r="B824" s="6"/>
      <c r="C824" s="7"/>
      <c r="D824" s="6"/>
      <c r="E824" s="6"/>
      <c r="F824" s="6"/>
      <c r="G824" s="7"/>
      <c r="H824" s="6"/>
      <c r="I824" s="6"/>
      <c r="J824" s="7"/>
      <c r="K824" s="6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ht="15.0" customHeight="1">
      <c r="A825" s="6"/>
      <c r="B825" s="6"/>
      <c r="C825" s="7"/>
      <c r="D825" s="6"/>
      <c r="E825" s="6"/>
      <c r="F825" s="6"/>
      <c r="G825" s="7"/>
      <c r="H825" s="6"/>
      <c r="I825" s="6"/>
      <c r="J825" s="7"/>
      <c r="K825" s="6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ht="15.0" customHeight="1">
      <c r="A826" s="6"/>
      <c r="B826" s="6"/>
      <c r="C826" s="7"/>
      <c r="D826" s="6"/>
      <c r="E826" s="6"/>
      <c r="F826" s="6"/>
      <c r="G826" s="7"/>
      <c r="H826" s="6"/>
      <c r="I826" s="6"/>
      <c r="J826" s="7"/>
      <c r="K826" s="6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ht="15.0" customHeight="1">
      <c r="A827" s="6"/>
      <c r="B827" s="6"/>
      <c r="C827" s="7"/>
      <c r="D827" s="6"/>
      <c r="E827" s="6"/>
      <c r="F827" s="6"/>
      <c r="G827" s="7"/>
      <c r="H827" s="6"/>
      <c r="I827" s="6"/>
      <c r="J827" s="7"/>
      <c r="K827" s="6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ht="15.0" customHeight="1">
      <c r="A828" s="6"/>
      <c r="B828" s="6"/>
      <c r="C828" s="7"/>
      <c r="D828" s="6"/>
      <c r="E828" s="6"/>
      <c r="F828" s="6"/>
      <c r="G828" s="7"/>
      <c r="H828" s="6"/>
      <c r="I828" s="6"/>
      <c r="J828" s="7"/>
      <c r="K828" s="6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ht="15.0" customHeight="1">
      <c r="A829" s="6"/>
      <c r="B829" s="6"/>
      <c r="C829" s="7"/>
      <c r="D829" s="6"/>
      <c r="E829" s="6"/>
      <c r="F829" s="6"/>
      <c r="G829" s="7"/>
      <c r="H829" s="6"/>
      <c r="I829" s="6"/>
      <c r="J829" s="7"/>
      <c r="K829" s="6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ht="15.0" customHeight="1">
      <c r="A830" s="6"/>
      <c r="B830" s="6"/>
      <c r="C830" s="7"/>
      <c r="D830" s="6"/>
      <c r="E830" s="6"/>
      <c r="F830" s="6"/>
      <c r="G830" s="7"/>
      <c r="H830" s="6"/>
      <c r="I830" s="6"/>
      <c r="J830" s="7"/>
      <c r="K830" s="6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ht="15.0" customHeight="1">
      <c r="A831" s="6"/>
      <c r="B831" s="6"/>
      <c r="C831" s="7"/>
      <c r="D831" s="6"/>
      <c r="E831" s="6"/>
      <c r="F831" s="6"/>
      <c r="G831" s="7"/>
      <c r="H831" s="6"/>
      <c r="I831" s="6"/>
      <c r="J831" s="7"/>
      <c r="K831" s="6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ht="15.0" customHeight="1">
      <c r="A832" s="6"/>
      <c r="B832" s="6"/>
      <c r="C832" s="7"/>
      <c r="D832" s="6"/>
      <c r="E832" s="6"/>
      <c r="F832" s="6"/>
      <c r="G832" s="7"/>
      <c r="H832" s="6"/>
      <c r="I832" s="6"/>
      <c r="J832" s="7"/>
      <c r="K832" s="6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ht="15.0" customHeight="1">
      <c r="A833" s="6"/>
      <c r="B833" s="6"/>
      <c r="C833" s="7"/>
      <c r="D833" s="6"/>
      <c r="E833" s="6"/>
      <c r="F833" s="6"/>
      <c r="G833" s="7"/>
      <c r="H833" s="6"/>
      <c r="I833" s="6"/>
      <c r="J833" s="7"/>
      <c r="K833" s="6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ht="15.0" customHeight="1">
      <c r="A834" s="6"/>
      <c r="B834" s="6"/>
      <c r="C834" s="7"/>
      <c r="D834" s="6"/>
      <c r="E834" s="6"/>
      <c r="F834" s="6"/>
      <c r="G834" s="7"/>
      <c r="H834" s="6"/>
      <c r="I834" s="6"/>
      <c r="J834" s="7"/>
      <c r="K834" s="6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ht="15.0" customHeight="1">
      <c r="A835" s="6"/>
      <c r="B835" s="6"/>
      <c r="C835" s="7"/>
      <c r="D835" s="6"/>
      <c r="E835" s="6"/>
      <c r="F835" s="6"/>
      <c r="G835" s="7"/>
      <c r="H835" s="6"/>
      <c r="I835" s="6"/>
      <c r="J835" s="7"/>
      <c r="K835" s="6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ht="15.0" customHeight="1">
      <c r="A836" s="6"/>
      <c r="B836" s="6"/>
      <c r="C836" s="7"/>
      <c r="D836" s="6"/>
      <c r="E836" s="6"/>
      <c r="F836" s="6"/>
      <c r="G836" s="7"/>
      <c r="H836" s="6"/>
      <c r="I836" s="6"/>
      <c r="J836" s="7"/>
      <c r="K836" s="6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ht="15.0" customHeight="1">
      <c r="A837" s="6"/>
      <c r="B837" s="6"/>
      <c r="C837" s="7"/>
      <c r="D837" s="6"/>
      <c r="E837" s="6"/>
      <c r="F837" s="6"/>
      <c r="G837" s="7"/>
      <c r="H837" s="6"/>
      <c r="I837" s="6"/>
      <c r="J837" s="7"/>
      <c r="K837" s="6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ht="15.0" customHeight="1">
      <c r="A838" s="6"/>
      <c r="B838" s="6"/>
      <c r="C838" s="7"/>
      <c r="D838" s="6"/>
      <c r="E838" s="6"/>
      <c r="F838" s="6"/>
      <c r="G838" s="7"/>
      <c r="H838" s="6"/>
      <c r="I838" s="6"/>
      <c r="J838" s="7"/>
      <c r="K838" s="6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ht="15.0" customHeight="1">
      <c r="A839" s="6"/>
      <c r="B839" s="6"/>
      <c r="C839" s="7"/>
      <c r="D839" s="6"/>
      <c r="E839" s="6"/>
      <c r="F839" s="6"/>
      <c r="G839" s="7"/>
      <c r="H839" s="6"/>
      <c r="I839" s="6"/>
      <c r="J839" s="7"/>
      <c r="K839" s="6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ht="15.0" customHeight="1">
      <c r="A840" s="6"/>
      <c r="B840" s="6"/>
      <c r="C840" s="7"/>
      <c r="D840" s="6"/>
      <c r="E840" s="6"/>
      <c r="F840" s="6"/>
      <c r="G840" s="7"/>
      <c r="H840" s="6"/>
      <c r="I840" s="6"/>
      <c r="J840" s="7"/>
      <c r="K840" s="6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ht="15.0" customHeight="1">
      <c r="A841" s="6"/>
      <c r="B841" s="6"/>
      <c r="C841" s="7"/>
      <c r="D841" s="6"/>
      <c r="E841" s="6"/>
      <c r="F841" s="6"/>
      <c r="G841" s="7"/>
      <c r="H841" s="6"/>
      <c r="I841" s="6"/>
      <c r="J841" s="7"/>
      <c r="K841" s="6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ht="15.0" customHeight="1">
      <c r="A842" s="6"/>
      <c r="B842" s="6"/>
      <c r="C842" s="7"/>
      <c r="D842" s="6"/>
      <c r="E842" s="6"/>
      <c r="F842" s="6"/>
      <c r="G842" s="7"/>
      <c r="H842" s="6"/>
      <c r="I842" s="6"/>
      <c r="J842" s="7"/>
      <c r="K842" s="6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ht="15.0" customHeight="1">
      <c r="A843" s="6"/>
      <c r="B843" s="6"/>
      <c r="C843" s="7"/>
      <c r="D843" s="6"/>
      <c r="E843" s="6"/>
      <c r="F843" s="6"/>
      <c r="G843" s="7"/>
      <c r="H843" s="6"/>
      <c r="I843" s="6"/>
      <c r="J843" s="7"/>
      <c r="K843" s="6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ht="15.0" customHeight="1">
      <c r="A844" s="6"/>
      <c r="B844" s="6"/>
      <c r="C844" s="7"/>
      <c r="D844" s="6"/>
      <c r="E844" s="6"/>
      <c r="F844" s="6"/>
      <c r="G844" s="7"/>
      <c r="H844" s="6"/>
      <c r="I844" s="6"/>
      <c r="J844" s="7"/>
      <c r="K844" s="6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ht="15.0" customHeight="1">
      <c r="A845" s="6"/>
      <c r="B845" s="6"/>
      <c r="C845" s="7"/>
      <c r="D845" s="6"/>
      <c r="E845" s="6"/>
      <c r="F845" s="6"/>
      <c r="G845" s="7"/>
      <c r="H845" s="6"/>
      <c r="I845" s="6"/>
      <c r="J845" s="7"/>
      <c r="K845" s="6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ht="15.0" customHeight="1">
      <c r="A846" s="6"/>
      <c r="B846" s="6"/>
      <c r="C846" s="7"/>
      <c r="D846" s="6"/>
      <c r="E846" s="6"/>
      <c r="F846" s="6"/>
      <c r="G846" s="7"/>
      <c r="H846" s="6"/>
      <c r="I846" s="6"/>
      <c r="J846" s="7"/>
      <c r="K846" s="6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ht="15.0" customHeight="1">
      <c r="A847" s="6"/>
      <c r="B847" s="6"/>
      <c r="C847" s="7"/>
      <c r="D847" s="6"/>
      <c r="E847" s="6"/>
      <c r="F847" s="6"/>
      <c r="G847" s="7"/>
      <c r="H847" s="6"/>
      <c r="I847" s="6"/>
      <c r="J847" s="7"/>
      <c r="K847" s="6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ht="15.0" customHeight="1">
      <c r="A848" s="6"/>
      <c r="B848" s="6"/>
      <c r="C848" s="7"/>
      <c r="D848" s="6"/>
      <c r="E848" s="6"/>
      <c r="F848" s="6"/>
      <c r="G848" s="7"/>
      <c r="H848" s="6"/>
      <c r="I848" s="6"/>
      <c r="J848" s="7"/>
      <c r="K848" s="6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ht="15.0" customHeight="1">
      <c r="A849" s="6"/>
      <c r="B849" s="6"/>
      <c r="C849" s="7"/>
      <c r="D849" s="6"/>
      <c r="E849" s="6"/>
      <c r="F849" s="6"/>
      <c r="G849" s="7"/>
      <c r="H849" s="6"/>
      <c r="I849" s="6"/>
      <c r="J849" s="7"/>
      <c r="K849" s="6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ht="15.0" customHeight="1">
      <c r="A850" s="6"/>
      <c r="B850" s="6"/>
      <c r="C850" s="7"/>
      <c r="D850" s="6"/>
      <c r="E850" s="6"/>
      <c r="F850" s="6"/>
      <c r="G850" s="7"/>
      <c r="H850" s="6"/>
      <c r="I850" s="6"/>
      <c r="J850" s="7"/>
      <c r="K850" s="6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ht="15.0" customHeight="1">
      <c r="A851" s="6"/>
      <c r="B851" s="6"/>
      <c r="C851" s="7"/>
      <c r="D851" s="6"/>
      <c r="E851" s="6"/>
      <c r="F851" s="6"/>
      <c r="G851" s="7"/>
      <c r="H851" s="6"/>
      <c r="I851" s="6"/>
      <c r="J851" s="7"/>
      <c r="K851" s="6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ht="15.0" customHeight="1">
      <c r="A852" s="6"/>
      <c r="B852" s="6"/>
      <c r="C852" s="7"/>
      <c r="D852" s="6"/>
      <c r="E852" s="6"/>
      <c r="F852" s="6"/>
      <c r="G852" s="7"/>
      <c r="H852" s="6"/>
      <c r="I852" s="6"/>
      <c r="J852" s="7"/>
      <c r="K852" s="6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ht="15.0" customHeight="1">
      <c r="A853" s="6"/>
      <c r="B853" s="6"/>
      <c r="C853" s="7"/>
      <c r="D853" s="6"/>
      <c r="E853" s="6"/>
      <c r="F853" s="6"/>
      <c r="G853" s="7"/>
      <c r="H853" s="6"/>
      <c r="I853" s="6"/>
      <c r="J853" s="7"/>
      <c r="K853" s="6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ht="15.0" customHeight="1">
      <c r="A854" s="6"/>
      <c r="B854" s="6"/>
      <c r="C854" s="7"/>
      <c r="D854" s="6"/>
      <c r="E854" s="6"/>
      <c r="F854" s="6"/>
      <c r="G854" s="7"/>
      <c r="H854" s="6"/>
      <c r="I854" s="6"/>
      <c r="J854" s="7"/>
      <c r="K854" s="6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ht="15.0" customHeight="1">
      <c r="A855" s="6"/>
      <c r="B855" s="6"/>
      <c r="C855" s="7"/>
      <c r="D855" s="6"/>
      <c r="E855" s="6"/>
      <c r="F855" s="6"/>
      <c r="G855" s="7"/>
      <c r="H855" s="6"/>
      <c r="I855" s="6"/>
      <c r="J855" s="7"/>
      <c r="K855" s="6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ht="15.0" customHeight="1">
      <c r="A856" s="6"/>
      <c r="B856" s="6"/>
      <c r="C856" s="7"/>
      <c r="D856" s="6"/>
      <c r="E856" s="6"/>
      <c r="F856" s="6"/>
      <c r="G856" s="7"/>
      <c r="H856" s="6"/>
      <c r="I856" s="6"/>
      <c r="J856" s="7"/>
      <c r="K856" s="6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ht="15.0" customHeight="1">
      <c r="A857" s="6"/>
      <c r="B857" s="6"/>
      <c r="C857" s="7"/>
      <c r="D857" s="6"/>
      <c r="E857" s="6"/>
      <c r="F857" s="6"/>
      <c r="G857" s="7"/>
      <c r="H857" s="6"/>
      <c r="I857" s="6"/>
      <c r="J857" s="7"/>
      <c r="K857" s="6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ht="15.0" customHeight="1">
      <c r="A858" s="6"/>
      <c r="B858" s="6"/>
      <c r="C858" s="7"/>
      <c r="D858" s="6"/>
      <c r="E858" s="6"/>
      <c r="F858" s="6"/>
      <c r="G858" s="7"/>
      <c r="H858" s="6"/>
      <c r="I858" s="6"/>
      <c r="J858" s="7"/>
      <c r="K858" s="6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ht="15.0" customHeight="1">
      <c r="A859" s="6"/>
      <c r="B859" s="6"/>
      <c r="C859" s="7"/>
      <c r="D859" s="6"/>
      <c r="E859" s="6"/>
      <c r="F859" s="6"/>
      <c r="G859" s="7"/>
      <c r="H859" s="6"/>
      <c r="I859" s="6"/>
      <c r="J859" s="7"/>
      <c r="K859" s="6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ht="15.0" customHeight="1">
      <c r="A860" s="6"/>
      <c r="B860" s="6"/>
      <c r="C860" s="7"/>
      <c r="D860" s="6"/>
      <c r="E860" s="6"/>
      <c r="F860" s="6"/>
      <c r="G860" s="7"/>
      <c r="H860" s="6"/>
      <c r="I860" s="6"/>
      <c r="J860" s="7"/>
      <c r="K860" s="6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ht="15.0" customHeight="1">
      <c r="A861" s="6"/>
      <c r="B861" s="6"/>
      <c r="C861" s="7"/>
      <c r="D861" s="6"/>
      <c r="E861" s="6"/>
      <c r="F861" s="6"/>
      <c r="G861" s="7"/>
      <c r="H861" s="6"/>
      <c r="I861" s="6"/>
      <c r="J861" s="7"/>
      <c r="K861" s="6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ht="15.0" customHeight="1">
      <c r="A862" s="6"/>
      <c r="B862" s="6"/>
      <c r="C862" s="7"/>
      <c r="D862" s="6"/>
      <c r="E862" s="6"/>
      <c r="F862" s="6"/>
      <c r="G862" s="7"/>
      <c r="H862" s="6"/>
      <c r="I862" s="6"/>
      <c r="J862" s="7"/>
      <c r="K862" s="6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ht="15.0" customHeight="1">
      <c r="A863" s="6"/>
      <c r="B863" s="6"/>
      <c r="C863" s="7"/>
      <c r="D863" s="6"/>
      <c r="E863" s="6"/>
      <c r="F863" s="6"/>
      <c r="G863" s="7"/>
      <c r="H863" s="6"/>
      <c r="I863" s="6"/>
      <c r="J863" s="7"/>
      <c r="K863" s="6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ht="15.0" customHeight="1">
      <c r="A864" s="6"/>
      <c r="B864" s="6"/>
      <c r="C864" s="7"/>
      <c r="D864" s="6"/>
      <c r="E864" s="6"/>
      <c r="F864" s="6"/>
      <c r="G864" s="7"/>
      <c r="H864" s="6"/>
      <c r="I864" s="6"/>
      <c r="J864" s="7"/>
      <c r="K864" s="6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ht="15.0" customHeight="1">
      <c r="A865" s="6"/>
      <c r="B865" s="6"/>
      <c r="C865" s="7"/>
      <c r="D865" s="6"/>
      <c r="E865" s="6"/>
      <c r="F865" s="6"/>
      <c r="G865" s="7"/>
      <c r="H865" s="6"/>
      <c r="I865" s="6"/>
      <c r="J865" s="7"/>
      <c r="K865" s="6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ht="15.0" customHeight="1">
      <c r="A866" s="6"/>
      <c r="B866" s="6"/>
      <c r="C866" s="7"/>
      <c r="D866" s="6"/>
      <c r="E866" s="6"/>
      <c r="F866" s="6"/>
      <c r="G866" s="7"/>
      <c r="H866" s="6"/>
      <c r="I866" s="6"/>
      <c r="J866" s="7"/>
      <c r="K866" s="6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ht="15.0" customHeight="1">
      <c r="A867" s="6"/>
      <c r="B867" s="6"/>
      <c r="C867" s="7"/>
      <c r="D867" s="6"/>
      <c r="E867" s="6"/>
      <c r="F867" s="6"/>
      <c r="G867" s="7"/>
      <c r="H867" s="6"/>
      <c r="I867" s="6"/>
      <c r="J867" s="7"/>
      <c r="K867" s="6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ht="15.0" customHeight="1">
      <c r="A868" s="6"/>
      <c r="B868" s="6"/>
      <c r="C868" s="7"/>
      <c r="D868" s="6"/>
      <c r="E868" s="6"/>
      <c r="F868" s="6"/>
      <c r="G868" s="7"/>
      <c r="H868" s="6"/>
      <c r="I868" s="6"/>
      <c r="J868" s="7"/>
      <c r="K868" s="6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ht="15.0" customHeight="1">
      <c r="A869" s="6"/>
      <c r="B869" s="6"/>
      <c r="C869" s="7"/>
      <c r="D869" s="6"/>
      <c r="E869" s="6"/>
      <c r="F869" s="6"/>
      <c r="G869" s="7"/>
      <c r="H869" s="6"/>
      <c r="I869" s="6"/>
      <c r="J869" s="7"/>
      <c r="K869" s="6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ht="15.0" customHeight="1">
      <c r="A870" s="6"/>
      <c r="B870" s="6"/>
      <c r="C870" s="7"/>
      <c r="D870" s="6"/>
      <c r="E870" s="6"/>
      <c r="F870" s="6"/>
      <c r="G870" s="7"/>
      <c r="H870" s="6"/>
      <c r="I870" s="6"/>
      <c r="J870" s="7"/>
      <c r="K870" s="6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ht="15.0" customHeight="1">
      <c r="A871" s="6"/>
      <c r="B871" s="6"/>
      <c r="C871" s="7"/>
      <c r="D871" s="6"/>
      <c r="E871" s="6"/>
      <c r="F871" s="6"/>
      <c r="G871" s="7"/>
      <c r="H871" s="6"/>
      <c r="I871" s="6"/>
      <c r="J871" s="7"/>
      <c r="K871" s="6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ht="15.0" customHeight="1">
      <c r="A872" s="6"/>
      <c r="B872" s="6"/>
      <c r="C872" s="7"/>
      <c r="D872" s="6"/>
      <c r="E872" s="6"/>
      <c r="F872" s="6"/>
      <c r="G872" s="7"/>
      <c r="H872" s="6"/>
      <c r="I872" s="6"/>
      <c r="J872" s="7"/>
      <c r="K872" s="6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ht="15.0" customHeight="1">
      <c r="A873" s="6"/>
      <c r="B873" s="6"/>
      <c r="C873" s="7"/>
      <c r="D873" s="6"/>
      <c r="E873" s="6"/>
      <c r="F873" s="6"/>
      <c r="G873" s="7"/>
      <c r="H873" s="6"/>
      <c r="I873" s="6"/>
      <c r="J873" s="7"/>
      <c r="K873" s="6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ht="15.0" customHeight="1">
      <c r="A874" s="6"/>
      <c r="B874" s="6"/>
      <c r="C874" s="7"/>
      <c r="D874" s="6"/>
      <c r="E874" s="6"/>
      <c r="F874" s="6"/>
      <c r="G874" s="7"/>
      <c r="H874" s="6"/>
      <c r="I874" s="6"/>
      <c r="J874" s="7"/>
      <c r="K874" s="6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ht="15.0" customHeight="1">
      <c r="A875" s="6"/>
      <c r="B875" s="6"/>
      <c r="C875" s="7"/>
      <c r="D875" s="6"/>
      <c r="E875" s="6"/>
      <c r="F875" s="6"/>
      <c r="G875" s="7"/>
      <c r="H875" s="6"/>
      <c r="I875" s="6"/>
      <c r="J875" s="7"/>
      <c r="K875" s="6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ht="15.0" customHeight="1">
      <c r="A876" s="6"/>
      <c r="B876" s="6"/>
      <c r="C876" s="7"/>
      <c r="D876" s="6"/>
      <c r="E876" s="6"/>
      <c r="F876" s="6"/>
      <c r="G876" s="7"/>
      <c r="H876" s="6"/>
      <c r="I876" s="6"/>
      <c r="J876" s="7"/>
      <c r="K876" s="6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ht="15.0" customHeight="1">
      <c r="A877" s="6"/>
      <c r="B877" s="6"/>
      <c r="C877" s="7"/>
      <c r="D877" s="6"/>
      <c r="E877" s="6"/>
      <c r="F877" s="6"/>
      <c r="G877" s="7"/>
      <c r="H877" s="6"/>
      <c r="I877" s="6"/>
      <c r="J877" s="7"/>
      <c r="K877" s="6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ht="15.0" customHeight="1">
      <c r="A878" s="6"/>
      <c r="B878" s="6"/>
      <c r="C878" s="7"/>
      <c r="D878" s="6"/>
      <c r="E878" s="6"/>
      <c r="F878" s="6"/>
      <c r="G878" s="7"/>
      <c r="H878" s="6"/>
      <c r="I878" s="6"/>
      <c r="J878" s="7"/>
      <c r="K878" s="6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ht="15.0" customHeight="1">
      <c r="A879" s="6"/>
      <c r="B879" s="6"/>
      <c r="C879" s="7"/>
      <c r="D879" s="6"/>
      <c r="E879" s="6"/>
      <c r="F879" s="6"/>
      <c r="G879" s="7"/>
      <c r="H879" s="6"/>
      <c r="I879" s="6"/>
      <c r="J879" s="7"/>
      <c r="K879" s="6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ht="15.0" customHeight="1">
      <c r="A880" s="6"/>
      <c r="B880" s="6"/>
      <c r="C880" s="7"/>
      <c r="D880" s="6"/>
      <c r="E880" s="6"/>
      <c r="F880" s="6"/>
      <c r="G880" s="7"/>
      <c r="H880" s="6"/>
      <c r="I880" s="6"/>
      <c r="J880" s="7"/>
      <c r="K880" s="6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ht="15.0" customHeight="1">
      <c r="A881" s="6"/>
      <c r="B881" s="6"/>
      <c r="C881" s="7"/>
      <c r="D881" s="6"/>
      <c r="E881" s="6"/>
      <c r="F881" s="6"/>
      <c r="G881" s="7"/>
      <c r="H881" s="6"/>
      <c r="I881" s="6"/>
      <c r="J881" s="7"/>
      <c r="K881" s="6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ht="15.0" customHeight="1">
      <c r="A882" s="6"/>
      <c r="B882" s="6"/>
      <c r="C882" s="7"/>
      <c r="D882" s="6"/>
      <c r="E882" s="6"/>
      <c r="F882" s="6"/>
      <c r="G882" s="7"/>
      <c r="H882" s="6"/>
      <c r="I882" s="6"/>
      <c r="J882" s="7"/>
      <c r="K882" s="6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ht="15.0" customHeight="1">
      <c r="A883" s="6"/>
      <c r="B883" s="6"/>
      <c r="C883" s="7"/>
      <c r="D883" s="6"/>
      <c r="E883" s="6"/>
      <c r="F883" s="6"/>
      <c r="G883" s="7"/>
      <c r="H883" s="6"/>
      <c r="I883" s="6"/>
      <c r="J883" s="7"/>
      <c r="K883" s="6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ht="15.0" customHeight="1">
      <c r="A884" s="6"/>
      <c r="B884" s="6"/>
      <c r="C884" s="7"/>
      <c r="D884" s="6"/>
      <c r="E884" s="6"/>
      <c r="F884" s="6"/>
      <c r="G884" s="7"/>
      <c r="H884" s="6"/>
      <c r="I884" s="6"/>
      <c r="J884" s="7"/>
      <c r="K884" s="6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ht="15.0" customHeight="1">
      <c r="A885" s="6"/>
      <c r="B885" s="6"/>
      <c r="C885" s="7"/>
      <c r="D885" s="6"/>
      <c r="E885" s="6"/>
      <c r="F885" s="6"/>
      <c r="G885" s="7"/>
      <c r="H885" s="6"/>
      <c r="I885" s="6"/>
      <c r="J885" s="7"/>
      <c r="K885" s="6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ht="15.0" customHeight="1">
      <c r="A886" s="6"/>
      <c r="B886" s="6"/>
      <c r="C886" s="7"/>
      <c r="D886" s="6"/>
      <c r="E886" s="6"/>
      <c r="F886" s="6"/>
      <c r="G886" s="7"/>
      <c r="H886" s="6"/>
      <c r="I886" s="6"/>
      <c r="J886" s="7"/>
      <c r="K886" s="6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ht="15.0" customHeight="1">
      <c r="A887" s="6"/>
      <c r="B887" s="6"/>
      <c r="C887" s="7"/>
      <c r="D887" s="6"/>
      <c r="E887" s="6"/>
      <c r="F887" s="6"/>
      <c r="G887" s="7"/>
      <c r="H887" s="6"/>
      <c r="I887" s="6"/>
      <c r="J887" s="7"/>
      <c r="K887" s="6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ht="15.0" customHeight="1">
      <c r="A888" s="6"/>
      <c r="B888" s="6"/>
      <c r="C888" s="7"/>
      <c r="D888" s="6"/>
      <c r="E888" s="6"/>
      <c r="F888" s="6"/>
      <c r="G888" s="7"/>
      <c r="H888" s="6"/>
      <c r="I888" s="6"/>
      <c r="J888" s="7"/>
      <c r="K888" s="6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ht="15.0" customHeight="1">
      <c r="A889" s="6"/>
      <c r="B889" s="6"/>
      <c r="C889" s="7"/>
      <c r="D889" s="6"/>
      <c r="E889" s="6"/>
      <c r="F889" s="6"/>
      <c r="G889" s="7"/>
      <c r="H889" s="6"/>
      <c r="I889" s="6"/>
      <c r="J889" s="7"/>
      <c r="K889" s="6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ht="15.0" customHeight="1">
      <c r="A890" s="6"/>
      <c r="B890" s="6"/>
      <c r="C890" s="7"/>
      <c r="D890" s="6"/>
      <c r="E890" s="6"/>
      <c r="F890" s="6"/>
      <c r="G890" s="7"/>
      <c r="H890" s="6"/>
      <c r="I890" s="6"/>
      <c r="J890" s="7"/>
      <c r="K890" s="6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ht="15.0" customHeight="1">
      <c r="A891" s="6"/>
      <c r="B891" s="6"/>
      <c r="C891" s="7"/>
      <c r="D891" s="6"/>
      <c r="E891" s="6"/>
      <c r="F891" s="6"/>
      <c r="G891" s="7"/>
      <c r="H891" s="6"/>
      <c r="I891" s="6"/>
      <c r="J891" s="7"/>
      <c r="K891" s="6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ht="15.0" customHeight="1">
      <c r="A892" s="6"/>
      <c r="B892" s="6"/>
      <c r="C892" s="7"/>
      <c r="D892" s="6"/>
      <c r="E892" s="6"/>
      <c r="F892" s="6"/>
      <c r="G892" s="7"/>
      <c r="H892" s="6"/>
      <c r="I892" s="6"/>
      <c r="J892" s="7"/>
      <c r="K892" s="6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ht="15.0" customHeight="1">
      <c r="A893" s="6"/>
      <c r="B893" s="6"/>
      <c r="C893" s="7"/>
      <c r="D893" s="6"/>
      <c r="E893" s="6"/>
      <c r="F893" s="6"/>
      <c r="G893" s="7"/>
      <c r="H893" s="6"/>
      <c r="I893" s="6"/>
      <c r="J893" s="7"/>
      <c r="K893" s="6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ht="15.0" customHeight="1">
      <c r="A894" s="6"/>
      <c r="B894" s="6"/>
      <c r="C894" s="7"/>
      <c r="D894" s="6"/>
      <c r="E894" s="6"/>
      <c r="F894" s="6"/>
      <c r="G894" s="7"/>
      <c r="H894" s="6"/>
      <c r="I894" s="6"/>
      <c r="J894" s="7"/>
      <c r="K894" s="6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ht="15.0" customHeight="1">
      <c r="A895" s="6"/>
      <c r="B895" s="6"/>
      <c r="C895" s="7"/>
      <c r="D895" s="6"/>
      <c r="E895" s="6"/>
      <c r="F895" s="6"/>
      <c r="G895" s="7"/>
      <c r="H895" s="6"/>
      <c r="I895" s="6"/>
      <c r="J895" s="7"/>
      <c r="K895" s="6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ht="15.0" customHeight="1">
      <c r="A896" s="6"/>
      <c r="B896" s="6"/>
      <c r="C896" s="7"/>
      <c r="D896" s="6"/>
      <c r="E896" s="6"/>
      <c r="F896" s="6"/>
      <c r="G896" s="7"/>
      <c r="H896" s="6"/>
      <c r="I896" s="6"/>
      <c r="J896" s="7"/>
      <c r="K896" s="6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ht="15.0" customHeight="1">
      <c r="A897" s="6"/>
      <c r="B897" s="6"/>
      <c r="C897" s="7"/>
      <c r="D897" s="6"/>
      <c r="E897" s="6"/>
      <c r="F897" s="6"/>
      <c r="G897" s="7"/>
      <c r="H897" s="6"/>
      <c r="I897" s="6"/>
      <c r="J897" s="7"/>
      <c r="K897" s="6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ht="15.0" customHeight="1">
      <c r="A898" s="6"/>
      <c r="B898" s="6"/>
      <c r="C898" s="7"/>
      <c r="D898" s="6"/>
      <c r="E898" s="6"/>
      <c r="F898" s="6"/>
      <c r="G898" s="7"/>
      <c r="H898" s="6"/>
      <c r="I898" s="6"/>
      <c r="J898" s="7"/>
      <c r="K898" s="6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ht="15.0" customHeight="1">
      <c r="A899" s="6"/>
      <c r="B899" s="6"/>
      <c r="C899" s="7"/>
      <c r="D899" s="6"/>
      <c r="E899" s="6"/>
      <c r="F899" s="6"/>
      <c r="G899" s="7"/>
      <c r="H899" s="6"/>
      <c r="I899" s="6"/>
      <c r="J899" s="7"/>
      <c r="K899" s="6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ht="15.0" customHeight="1">
      <c r="A900" s="6"/>
      <c r="B900" s="6"/>
      <c r="C900" s="7"/>
      <c r="D900" s="6"/>
      <c r="E900" s="6"/>
      <c r="F900" s="6"/>
      <c r="G900" s="7"/>
      <c r="H900" s="6"/>
      <c r="I900" s="6"/>
      <c r="J900" s="7"/>
      <c r="K900" s="6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ht="15.0" customHeight="1">
      <c r="A901" s="6"/>
      <c r="B901" s="6"/>
      <c r="C901" s="7"/>
      <c r="D901" s="6"/>
      <c r="E901" s="6"/>
      <c r="F901" s="6"/>
      <c r="G901" s="7"/>
      <c r="H901" s="6"/>
      <c r="I901" s="6"/>
      <c r="J901" s="7"/>
      <c r="K901" s="6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ht="15.0" customHeight="1">
      <c r="A902" s="6"/>
      <c r="B902" s="6"/>
      <c r="C902" s="7"/>
      <c r="D902" s="6"/>
      <c r="E902" s="6"/>
      <c r="F902" s="6"/>
      <c r="G902" s="7"/>
      <c r="H902" s="6"/>
      <c r="I902" s="6"/>
      <c r="J902" s="7"/>
      <c r="K902" s="6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ht="15.0" customHeight="1">
      <c r="A903" s="6"/>
      <c r="B903" s="6"/>
      <c r="C903" s="7"/>
      <c r="D903" s="6"/>
      <c r="E903" s="6"/>
      <c r="F903" s="6"/>
      <c r="G903" s="7"/>
      <c r="H903" s="6"/>
      <c r="I903" s="6"/>
      <c r="J903" s="7"/>
      <c r="K903" s="6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ht="15.0" customHeight="1">
      <c r="A904" s="6"/>
      <c r="B904" s="6"/>
      <c r="C904" s="7"/>
      <c r="D904" s="6"/>
      <c r="E904" s="6"/>
      <c r="F904" s="6"/>
      <c r="G904" s="7"/>
      <c r="H904" s="6"/>
      <c r="I904" s="6"/>
      <c r="J904" s="7"/>
      <c r="K904" s="6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ht="15.0" customHeight="1">
      <c r="A905" s="6"/>
      <c r="B905" s="6"/>
      <c r="C905" s="7"/>
      <c r="D905" s="6"/>
      <c r="E905" s="6"/>
      <c r="F905" s="6"/>
      <c r="G905" s="7"/>
      <c r="H905" s="6"/>
      <c r="I905" s="6"/>
      <c r="J905" s="7"/>
      <c r="K905" s="6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ht="15.0" customHeight="1">
      <c r="A906" s="6"/>
      <c r="B906" s="6"/>
      <c r="C906" s="7"/>
      <c r="D906" s="6"/>
      <c r="E906" s="6"/>
      <c r="F906" s="6"/>
      <c r="G906" s="7"/>
      <c r="H906" s="6"/>
      <c r="I906" s="6"/>
      <c r="J906" s="7"/>
      <c r="K906" s="6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ht="15.0" customHeight="1">
      <c r="A907" s="6"/>
      <c r="B907" s="6"/>
      <c r="C907" s="7"/>
      <c r="D907" s="6"/>
      <c r="E907" s="6"/>
      <c r="F907" s="6"/>
      <c r="G907" s="7"/>
      <c r="H907" s="6"/>
      <c r="I907" s="6"/>
      <c r="J907" s="7"/>
      <c r="K907" s="6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ht="15.0" customHeight="1">
      <c r="A908" s="6"/>
      <c r="B908" s="6"/>
      <c r="C908" s="7"/>
      <c r="D908" s="6"/>
      <c r="E908" s="6"/>
      <c r="F908" s="6"/>
      <c r="G908" s="7"/>
      <c r="H908" s="6"/>
      <c r="I908" s="6"/>
      <c r="J908" s="7"/>
      <c r="K908" s="6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ht="15.0" customHeight="1">
      <c r="A909" s="6"/>
      <c r="B909" s="6"/>
      <c r="C909" s="7"/>
      <c r="D909" s="6"/>
      <c r="E909" s="6"/>
      <c r="F909" s="6"/>
      <c r="G909" s="7"/>
      <c r="H909" s="6"/>
      <c r="I909" s="6"/>
      <c r="J909" s="7"/>
      <c r="K909" s="6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ht="15.0" customHeight="1">
      <c r="A910" s="6"/>
      <c r="B910" s="6"/>
      <c r="C910" s="7"/>
      <c r="D910" s="6"/>
      <c r="E910" s="6"/>
      <c r="F910" s="6"/>
      <c r="G910" s="7"/>
      <c r="H910" s="6"/>
      <c r="I910" s="6"/>
      <c r="J910" s="7"/>
      <c r="K910" s="6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ht="15.0" customHeight="1">
      <c r="A911" s="6"/>
      <c r="B911" s="6"/>
      <c r="C911" s="7"/>
      <c r="D911" s="6"/>
      <c r="E911" s="6"/>
      <c r="F911" s="6"/>
      <c r="G911" s="7"/>
      <c r="H911" s="6"/>
      <c r="I911" s="6"/>
      <c r="J911" s="7"/>
      <c r="K911" s="6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ht="15.0" customHeight="1">
      <c r="A912" s="6"/>
      <c r="B912" s="6"/>
      <c r="C912" s="7"/>
      <c r="D912" s="6"/>
      <c r="E912" s="6"/>
      <c r="F912" s="6"/>
      <c r="G912" s="7"/>
      <c r="H912" s="6"/>
      <c r="I912" s="6"/>
      <c r="J912" s="7"/>
      <c r="K912" s="6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ht="15.0" customHeight="1">
      <c r="A913" s="6"/>
      <c r="B913" s="6"/>
      <c r="C913" s="7"/>
      <c r="D913" s="6"/>
      <c r="E913" s="6"/>
      <c r="F913" s="6"/>
      <c r="G913" s="7"/>
      <c r="H913" s="6"/>
      <c r="I913" s="6"/>
      <c r="J913" s="7"/>
      <c r="K913" s="6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ht="15.0" customHeight="1">
      <c r="A914" s="6"/>
      <c r="B914" s="6"/>
      <c r="C914" s="7"/>
      <c r="D914" s="6"/>
      <c r="E914" s="6"/>
      <c r="F914" s="6"/>
      <c r="G914" s="7"/>
      <c r="H914" s="6"/>
      <c r="I914" s="6"/>
      <c r="J914" s="7"/>
      <c r="K914" s="6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ht="15.0" customHeight="1">
      <c r="A915" s="6"/>
      <c r="B915" s="6"/>
      <c r="C915" s="7"/>
      <c r="D915" s="6"/>
      <c r="E915" s="6"/>
      <c r="F915" s="6"/>
      <c r="G915" s="7"/>
      <c r="H915" s="6"/>
      <c r="I915" s="6"/>
      <c r="J915" s="7"/>
      <c r="K915" s="6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ht="15.0" customHeight="1">
      <c r="A916" s="6"/>
      <c r="B916" s="6"/>
      <c r="C916" s="7"/>
      <c r="D916" s="6"/>
      <c r="E916" s="6"/>
      <c r="F916" s="6"/>
      <c r="G916" s="7"/>
      <c r="H916" s="6"/>
      <c r="I916" s="6"/>
      <c r="J916" s="7"/>
      <c r="K916" s="6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ht="15.0" customHeight="1">
      <c r="A917" s="6"/>
      <c r="B917" s="6"/>
      <c r="C917" s="7"/>
      <c r="D917" s="6"/>
      <c r="E917" s="6"/>
      <c r="F917" s="6"/>
      <c r="G917" s="7"/>
      <c r="H917" s="6"/>
      <c r="I917" s="6"/>
      <c r="J917" s="7"/>
      <c r="K917" s="6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ht="15.0" customHeight="1">
      <c r="A918" s="6"/>
      <c r="B918" s="6"/>
      <c r="C918" s="7"/>
      <c r="D918" s="6"/>
      <c r="E918" s="6"/>
      <c r="F918" s="6"/>
      <c r="G918" s="7"/>
      <c r="H918" s="6"/>
      <c r="I918" s="6"/>
      <c r="J918" s="7"/>
      <c r="K918" s="6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ht="15.0" customHeight="1">
      <c r="A919" s="6"/>
      <c r="B919" s="6"/>
      <c r="C919" s="7"/>
      <c r="D919" s="6"/>
      <c r="E919" s="6"/>
      <c r="F919" s="6"/>
      <c r="G919" s="7"/>
      <c r="H919" s="6"/>
      <c r="I919" s="6"/>
      <c r="J919" s="7"/>
      <c r="K919" s="6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ht="15.0" customHeight="1">
      <c r="A920" s="6"/>
      <c r="B920" s="6"/>
      <c r="C920" s="7"/>
      <c r="D920" s="6"/>
      <c r="E920" s="6"/>
      <c r="F920" s="6"/>
      <c r="G920" s="7"/>
      <c r="H920" s="6"/>
      <c r="I920" s="6"/>
      <c r="J920" s="7"/>
      <c r="K920" s="6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ht="15.0" customHeight="1">
      <c r="A921" s="6"/>
      <c r="B921" s="6"/>
      <c r="C921" s="7"/>
      <c r="D921" s="6"/>
      <c r="E921" s="6"/>
      <c r="F921" s="6"/>
      <c r="G921" s="7"/>
      <c r="H921" s="6"/>
      <c r="I921" s="6"/>
      <c r="J921" s="7"/>
      <c r="K921" s="6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ht="15.0" customHeight="1">
      <c r="A922" s="6"/>
      <c r="B922" s="6"/>
      <c r="C922" s="7"/>
      <c r="D922" s="6"/>
      <c r="E922" s="6"/>
      <c r="F922" s="6"/>
      <c r="G922" s="7"/>
      <c r="H922" s="6"/>
      <c r="I922" s="6"/>
      <c r="J922" s="7"/>
      <c r="K922" s="6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ht="15.0" customHeight="1">
      <c r="A923" s="6"/>
      <c r="B923" s="6"/>
      <c r="C923" s="7"/>
      <c r="D923" s="6"/>
      <c r="E923" s="6"/>
      <c r="F923" s="6"/>
      <c r="G923" s="7"/>
      <c r="H923" s="6"/>
      <c r="I923" s="6"/>
      <c r="J923" s="7"/>
      <c r="K923" s="6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ht="15.0" customHeight="1">
      <c r="A924" s="6"/>
      <c r="B924" s="6"/>
      <c r="C924" s="7"/>
      <c r="D924" s="6"/>
      <c r="E924" s="6"/>
      <c r="F924" s="6"/>
      <c r="G924" s="7"/>
      <c r="H924" s="6"/>
      <c r="I924" s="6"/>
      <c r="J924" s="7"/>
      <c r="K924" s="6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ht="15.0" customHeight="1">
      <c r="A925" s="6"/>
      <c r="B925" s="6"/>
      <c r="C925" s="7"/>
      <c r="D925" s="6"/>
      <c r="E925" s="6"/>
      <c r="F925" s="6"/>
      <c r="G925" s="7"/>
      <c r="H925" s="6"/>
      <c r="I925" s="6"/>
      <c r="J925" s="7"/>
      <c r="K925" s="6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ht="15.0" customHeight="1">
      <c r="A926" s="6"/>
      <c r="B926" s="6"/>
      <c r="C926" s="7"/>
      <c r="D926" s="6"/>
      <c r="E926" s="6"/>
      <c r="F926" s="6"/>
      <c r="G926" s="7"/>
      <c r="H926" s="6"/>
      <c r="I926" s="6"/>
      <c r="J926" s="7"/>
      <c r="K926" s="6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ht="15.0" customHeight="1">
      <c r="A927" s="6"/>
      <c r="B927" s="6"/>
      <c r="C927" s="7"/>
      <c r="D927" s="6"/>
      <c r="E927" s="6"/>
      <c r="F927" s="6"/>
      <c r="G927" s="7"/>
      <c r="H927" s="6"/>
      <c r="I927" s="6"/>
      <c r="J927" s="7"/>
      <c r="K927" s="6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ht="15.0" customHeight="1">
      <c r="A928" s="6"/>
      <c r="B928" s="6"/>
      <c r="C928" s="7"/>
      <c r="D928" s="6"/>
      <c r="E928" s="6"/>
      <c r="F928" s="6"/>
      <c r="G928" s="7"/>
      <c r="H928" s="6"/>
      <c r="I928" s="6"/>
      <c r="J928" s="7"/>
      <c r="K928" s="6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ht="15.0" customHeight="1">
      <c r="A929" s="6"/>
      <c r="B929" s="6"/>
      <c r="C929" s="7"/>
      <c r="D929" s="6"/>
      <c r="E929" s="6"/>
      <c r="F929" s="6"/>
      <c r="G929" s="7"/>
      <c r="H929" s="6"/>
      <c r="I929" s="6"/>
      <c r="J929" s="7"/>
      <c r="K929" s="6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ht="15.0" customHeight="1">
      <c r="A930" s="6"/>
      <c r="B930" s="6"/>
      <c r="C930" s="7"/>
      <c r="D930" s="6"/>
      <c r="E930" s="6"/>
      <c r="F930" s="6"/>
      <c r="G930" s="7"/>
      <c r="H930" s="6"/>
      <c r="I930" s="6"/>
      <c r="J930" s="7"/>
      <c r="K930" s="6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ht="15.0" customHeight="1">
      <c r="A931" s="6"/>
      <c r="B931" s="6"/>
      <c r="C931" s="7"/>
      <c r="D931" s="6"/>
      <c r="E931" s="6"/>
      <c r="F931" s="6"/>
      <c r="G931" s="7"/>
      <c r="H931" s="6"/>
      <c r="I931" s="6"/>
      <c r="J931" s="7"/>
      <c r="K931" s="6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ht="15.0" customHeight="1">
      <c r="A932" s="6"/>
      <c r="B932" s="6"/>
      <c r="C932" s="7"/>
      <c r="D932" s="6"/>
      <c r="E932" s="6"/>
      <c r="F932" s="6"/>
      <c r="G932" s="7"/>
      <c r="H932" s="6"/>
      <c r="I932" s="6"/>
      <c r="J932" s="7"/>
      <c r="K932" s="6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ht="15.0" customHeight="1">
      <c r="A933" s="6"/>
      <c r="B933" s="6"/>
      <c r="C933" s="7"/>
      <c r="D933" s="6"/>
      <c r="E933" s="6"/>
      <c r="F933" s="6"/>
      <c r="G933" s="7"/>
      <c r="H933" s="6"/>
      <c r="I933" s="6"/>
      <c r="J933" s="7"/>
      <c r="K933" s="6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ht="15.0" customHeight="1">
      <c r="A934" s="6"/>
      <c r="B934" s="6"/>
      <c r="C934" s="7"/>
      <c r="D934" s="6"/>
      <c r="E934" s="6"/>
      <c r="F934" s="6"/>
      <c r="G934" s="7"/>
      <c r="H934" s="6"/>
      <c r="I934" s="6"/>
      <c r="J934" s="7"/>
      <c r="K934" s="6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ht="15.0" customHeight="1">
      <c r="A935" s="6"/>
      <c r="B935" s="6"/>
      <c r="C935" s="7"/>
      <c r="D935" s="6"/>
      <c r="E935" s="6"/>
      <c r="F935" s="6"/>
      <c r="G935" s="7"/>
      <c r="H935" s="6"/>
      <c r="I935" s="6"/>
      <c r="J935" s="7"/>
      <c r="K935" s="6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ht="15.0" customHeight="1">
      <c r="A936" s="6"/>
      <c r="B936" s="6"/>
      <c r="C936" s="7"/>
      <c r="D936" s="6"/>
      <c r="E936" s="6"/>
      <c r="F936" s="6"/>
      <c r="G936" s="7"/>
      <c r="H936" s="6"/>
      <c r="I936" s="6"/>
      <c r="J936" s="7"/>
      <c r="K936" s="6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ht="15.0" customHeight="1">
      <c r="A937" s="6"/>
      <c r="B937" s="6"/>
      <c r="C937" s="7"/>
      <c r="D937" s="6"/>
      <c r="E937" s="6"/>
      <c r="F937" s="6"/>
      <c r="G937" s="7"/>
      <c r="H937" s="6"/>
      <c r="I937" s="6"/>
      <c r="J937" s="7"/>
      <c r="K937" s="6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ht="15.0" customHeight="1">
      <c r="A938" s="6"/>
      <c r="B938" s="6"/>
      <c r="C938" s="7"/>
      <c r="D938" s="6"/>
      <c r="E938" s="6"/>
      <c r="F938" s="6"/>
      <c r="G938" s="7"/>
      <c r="H938" s="6"/>
      <c r="I938" s="6"/>
      <c r="J938" s="7"/>
      <c r="K938" s="6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ht="15.0" customHeight="1">
      <c r="A939" s="6"/>
      <c r="B939" s="6"/>
      <c r="C939" s="7"/>
      <c r="D939" s="6"/>
      <c r="E939" s="6"/>
      <c r="F939" s="6"/>
      <c r="G939" s="7"/>
      <c r="H939" s="6"/>
      <c r="I939" s="6"/>
      <c r="J939" s="7"/>
      <c r="K939" s="6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ht="15.0" customHeight="1">
      <c r="A940" s="6"/>
      <c r="B940" s="6"/>
      <c r="C940" s="7"/>
      <c r="D940" s="6"/>
      <c r="E940" s="6"/>
      <c r="F940" s="6"/>
      <c r="G940" s="7"/>
      <c r="H940" s="6"/>
      <c r="I940" s="6"/>
      <c r="J940" s="7"/>
      <c r="K940" s="6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ht="15.0" customHeight="1">
      <c r="A941" s="6"/>
      <c r="B941" s="6"/>
      <c r="C941" s="7"/>
      <c r="D941" s="6"/>
      <c r="E941" s="6"/>
      <c r="F941" s="6"/>
      <c r="G941" s="7"/>
      <c r="H941" s="6"/>
      <c r="I941" s="6"/>
      <c r="J941" s="7"/>
      <c r="K941" s="6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ht="15.0" customHeight="1">
      <c r="A942" s="6"/>
      <c r="B942" s="6"/>
      <c r="C942" s="7"/>
      <c r="D942" s="6"/>
      <c r="E942" s="6"/>
      <c r="F942" s="6"/>
      <c r="G942" s="7"/>
      <c r="H942" s="6"/>
      <c r="I942" s="6"/>
      <c r="J942" s="7"/>
      <c r="K942" s="6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ht="15.0" customHeight="1">
      <c r="A943" s="6"/>
      <c r="B943" s="6"/>
      <c r="C943" s="7"/>
      <c r="D943" s="6"/>
      <c r="E943" s="6"/>
      <c r="F943" s="6"/>
      <c r="G943" s="7"/>
      <c r="H943" s="6"/>
      <c r="I943" s="6"/>
      <c r="J943" s="7"/>
      <c r="K943" s="6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ht="15.0" customHeight="1">
      <c r="A944" s="6"/>
      <c r="B944" s="6"/>
      <c r="C944" s="7"/>
      <c r="D944" s="6"/>
      <c r="E944" s="6"/>
      <c r="F944" s="6"/>
      <c r="G944" s="7"/>
      <c r="H944" s="6"/>
      <c r="I944" s="6"/>
      <c r="J944" s="7"/>
      <c r="K944" s="6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ht="15.0" customHeight="1">
      <c r="A945" s="6"/>
      <c r="B945" s="6"/>
      <c r="C945" s="7"/>
      <c r="D945" s="6"/>
      <c r="E945" s="6"/>
      <c r="F945" s="6"/>
      <c r="G945" s="7"/>
      <c r="H945" s="6"/>
      <c r="I945" s="6"/>
      <c r="J945" s="7"/>
      <c r="K945" s="6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ht="15.0" customHeight="1">
      <c r="A946" s="6"/>
      <c r="B946" s="6"/>
      <c r="C946" s="7"/>
      <c r="D946" s="6"/>
      <c r="E946" s="6"/>
      <c r="F946" s="6"/>
      <c r="G946" s="7"/>
      <c r="H946" s="6"/>
      <c r="I946" s="6"/>
      <c r="J946" s="7"/>
      <c r="K946" s="6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ht="15.0" customHeight="1">
      <c r="A947" s="6"/>
      <c r="B947" s="6"/>
      <c r="C947" s="7"/>
      <c r="D947" s="6"/>
      <c r="E947" s="6"/>
      <c r="F947" s="6"/>
      <c r="G947" s="7"/>
      <c r="H947" s="6"/>
      <c r="I947" s="6"/>
      <c r="J947" s="7"/>
      <c r="K947" s="6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ht="15.0" customHeight="1">
      <c r="A948" s="6"/>
      <c r="B948" s="6"/>
      <c r="C948" s="7"/>
      <c r="D948" s="6"/>
      <c r="E948" s="6"/>
      <c r="F948" s="6"/>
      <c r="G948" s="7"/>
      <c r="H948" s="6"/>
      <c r="I948" s="6"/>
      <c r="J948" s="7"/>
      <c r="K948" s="6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ht="15.0" customHeight="1">
      <c r="A949" s="6"/>
      <c r="B949" s="6"/>
      <c r="C949" s="7"/>
      <c r="D949" s="6"/>
      <c r="E949" s="6"/>
      <c r="F949" s="6"/>
      <c r="G949" s="7"/>
      <c r="H949" s="6"/>
      <c r="I949" s="6"/>
      <c r="J949" s="7"/>
      <c r="K949" s="6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ht="15.0" customHeight="1">
      <c r="A950" s="6"/>
      <c r="B950" s="6"/>
      <c r="C950" s="7"/>
      <c r="D950" s="6"/>
      <c r="E950" s="6"/>
      <c r="F950" s="6"/>
      <c r="G950" s="7"/>
      <c r="H950" s="6"/>
      <c r="I950" s="6"/>
      <c r="J950" s="7"/>
      <c r="K950" s="6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ht="15.0" customHeight="1">
      <c r="A951" s="6"/>
      <c r="B951" s="6"/>
      <c r="C951" s="7"/>
      <c r="D951" s="6"/>
      <c r="E951" s="6"/>
      <c r="F951" s="6"/>
      <c r="G951" s="7"/>
      <c r="H951" s="6"/>
      <c r="I951" s="6"/>
      <c r="J951" s="7"/>
      <c r="K951" s="6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ht="15.0" customHeight="1">
      <c r="A952" s="6"/>
      <c r="B952" s="6"/>
      <c r="C952" s="7"/>
      <c r="D952" s="6"/>
      <c r="E952" s="6"/>
      <c r="F952" s="6"/>
      <c r="G952" s="7"/>
      <c r="H952" s="6"/>
      <c r="I952" s="6"/>
      <c r="J952" s="7"/>
      <c r="K952" s="6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ht="15.0" customHeight="1">
      <c r="A953" s="6"/>
      <c r="B953" s="6"/>
      <c r="C953" s="7"/>
      <c r="D953" s="6"/>
      <c r="E953" s="6"/>
      <c r="F953" s="6"/>
      <c r="G953" s="7"/>
      <c r="H953" s="6"/>
      <c r="I953" s="6"/>
      <c r="J953" s="7"/>
      <c r="K953" s="6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ht="15.0" customHeight="1">
      <c r="A954" s="6"/>
      <c r="B954" s="6"/>
      <c r="C954" s="7"/>
      <c r="D954" s="6"/>
      <c r="E954" s="6"/>
      <c r="F954" s="6"/>
      <c r="G954" s="7"/>
      <c r="H954" s="6"/>
      <c r="I954" s="6"/>
      <c r="J954" s="7"/>
      <c r="K954" s="6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ht="15.0" customHeight="1">
      <c r="A955" s="6"/>
      <c r="B955" s="6"/>
      <c r="C955" s="7"/>
      <c r="D955" s="6"/>
      <c r="E955" s="6"/>
      <c r="F955" s="6"/>
      <c r="G955" s="7"/>
      <c r="H955" s="6"/>
      <c r="I955" s="6"/>
      <c r="J955" s="7"/>
      <c r="K955" s="6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ht="15.0" customHeight="1">
      <c r="A956" s="6"/>
      <c r="B956" s="6"/>
      <c r="C956" s="7"/>
      <c r="D956" s="6"/>
      <c r="E956" s="6"/>
      <c r="F956" s="6"/>
      <c r="G956" s="7"/>
      <c r="H956" s="6"/>
      <c r="I956" s="6"/>
      <c r="J956" s="7"/>
      <c r="K956" s="6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ht="15.0" customHeight="1">
      <c r="A957" s="6"/>
      <c r="B957" s="6"/>
      <c r="C957" s="7"/>
      <c r="D957" s="6"/>
      <c r="E957" s="6"/>
      <c r="F957" s="6"/>
      <c r="G957" s="7"/>
      <c r="H957" s="6"/>
      <c r="I957" s="6"/>
      <c r="J957" s="7"/>
      <c r="K957" s="6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ht="15.0" customHeight="1">
      <c r="A958" s="6"/>
      <c r="B958" s="6"/>
      <c r="C958" s="7"/>
      <c r="D958" s="6"/>
      <c r="E958" s="6"/>
      <c r="F958" s="6"/>
      <c r="G958" s="7"/>
      <c r="H958" s="6"/>
      <c r="I958" s="6"/>
      <c r="J958" s="7"/>
      <c r="K958" s="6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ht="15.0" customHeight="1">
      <c r="A959" s="6"/>
      <c r="B959" s="6"/>
      <c r="C959" s="7"/>
      <c r="D959" s="6"/>
      <c r="E959" s="6"/>
      <c r="F959" s="6"/>
      <c r="G959" s="7"/>
      <c r="H959" s="6"/>
      <c r="I959" s="6"/>
      <c r="J959" s="7"/>
      <c r="K959" s="6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ht="15.0" customHeight="1">
      <c r="A960" s="6"/>
      <c r="B960" s="6"/>
      <c r="C960" s="7"/>
      <c r="D960" s="6"/>
      <c r="E960" s="6"/>
      <c r="F960" s="6"/>
      <c r="G960" s="7"/>
      <c r="H960" s="6"/>
      <c r="I960" s="6"/>
      <c r="J960" s="7"/>
      <c r="K960" s="6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ht="15.0" customHeight="1">
      <c r="A961" s="6"/>
      <c r="B961" s="6"/>
      <c r="C961" s="7"/>
      <c r="D961" s="6"/>
      <c r="E961" s="6"/>
      <c r="F961" s="6"/>
      <c r="G961" s="7"/>
      <c r="H961" s="6"/>
      <c r="I961" s="6"/>
      <c r="J961" s="7"/>
      <c r="K961" s="6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ht="15.0" customHeight="1">
      <c r="A962" s="6"/>
      <c r="B962" s="6"/>
      <c r="C962" s="7"/>
      <c r="D962" s="6"/>
      <c r="E962" s="6"/>
      <c r="F962" s="6"/>
      <c r="G962" s="7"/>
      <c r="H962" s="6"/>
      <c r="I962" s="6"/>
      <c r="J962" s="7"/>
      <c r="K962" s="6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ht="15.0" customHeight="1">
      <c r="A963" s="6"/>
      <c r="B963" s="6"/>
      <c r="C963" s="7"/>
      <c r="D963" s="6"/>
      <c r="E963" s="6"/>
      <c r="F963" s="6"/>
      <c r="G963" s="7"/>
      <c r="H963" s="6"/>
      <c r="I963" s="6"/>
      <c r="J963" s="7"/>
      <c r="K963" s="6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ht="15.0" customHeight="1">
      <c r="A964" s="6"/>
      <c r="B964" s="6"/>
      <c r="C964" s="7"/>
      <c r="D964" s="6"/>
      <c r="E964" s="6"/>
      <c r="F964" s="6"/>
      <c r="G964" s="7"/>
      <c r="H964" s="6"/>
      <c r="I964" s="6"/>
      <c r="J964" s="7"/>
      <c r="K964" s="6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ht="15.0" customHeight="1">
      <c r="A965" s="6"/>
      <c r="B965" s="6"/>
      <c r="C965" s="7"/>
      <c r="D965" s="6"/>
      <c r="E965" s="6"/>
      <c r="F965" s="6"/>
      <c r="G965" s="7"/>
      <c r="H965" s="6"/>
      <c r="I965" s="6"/>
      <c r="J965" s="7"/>
      <c r="K965" s="6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ht="15.0" customHeight="1">
      <c r="A966" s="6"/>
      <c r="B966" s="6"/>
      <c r="C966" s="7"/>
      <c r="D966" s="6"/>
      <c r="E966" s="6"/>
      <c r="F966" s="6"/>
      <c r="G966" s="7"/>
      <c r="H966" s="6"/>
      <c r="I966" s="6"/>
      <c r="J966" s="7"/>
      <c r="K966" s="6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ht="15.0" customHeight="1">
      <c r="A967" s="6"/>
      <c r="B967" s="6"/>
      <c r="C967" s="7"/>
      <c r="D967" s="6"/>
      <c r="E967" s="6"/>
      <c r="F967" s="6"/>
      <c r="G967" s="7"/>
      <c r="H967" s="6"/>
      <c r="I967" s="6"/>
      <c r="J967" s="7"/>
      <c r="K967" s="6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ht="15.0" customHeight="1">
      <c r="A968" s="6"/>
      <c r="B968" s="6"/>
      <c r="C968" s="7"/>
      <c r="D968" s="6"/>
      <c r="E968" s="6"/>
      <c r="F968" s="6"/>
      <c r="G968" s="7"/>
      <c r="H968" s="6"/>
      <c r="I968" s="6"/>
      <c r="J968" s="7"/>
      <c r="K968" s="6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ht="15.0" customHeight="1">
      <c r="A969" s="6"/>
      <c r="B969" s="6"/>
      <c r="C969" s="7"/>
      <c r="D969" s="6"/>
      <c r="E969" s="6"/>
      <c r="F969" s="6"/>
      <c r="G969" s="7"/>
      <c r="H969" s="6"/>
      <c r="I969" s="6"/>
      <c r="J969" s="7"/>
      <c r="K969" s="6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ht="15.0" customHeight="1">
      <c r="A970" s="6"/>
      <c r="B970" s="6"/>
      <c r="C970" s="7"/>
      <c r="D970" s="6"/>
      <c r="E970" s="6"/>
      <c r="F970" s="6"/>
      <c r="G970" s="7"/>
      <c r="H970" s="6"/>
      <c r="I970" s="6"/>
      <c r="J970" s="7"/>
      <c r="K970" s="6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ht="15.0" customHeight="1">
      <c r="A971" s="6"/>
      <c r="B971" s="6"/>
      <c r="C971" s="7"/>
      <c r="D971" s="6"/>
      <c r="E971" s="6"/>
      <c r="F971" s="6"/>
      <c r="G971" s="7"/>
      <c r="H971" s="6"/>
      <c r="I971" s="6"/>
      <c r="J971" s="7"/>
      <c r="K971" s="6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ht="15.0" customHeight="1">
      <c r="A972" s="6"/>
      <c r="B972" s="6"/>
      <c r="C972" s="7"/>
      <c r="D972" s="6"/>
      <c r="E972" s="6"/>
      <c r="F972" s="6"/>
      <c r="G972" s="7"/>
      <c r="H972" s="6"/>
      <c r="I972" s="6"/>
      <c r="J972" s="7"/>
      <c r="K972" s="6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ht="15.0" customHeight="1">
      <c r="A973" s="6"/>
      <c r="B973" s="6"/>
      <c r="C973" s="7"/>
      <c r="D973" s="6"/>
      <c r="E973" s="6"/>
      <c r="F973" s="6"/>
      <c r="G973" s="7"/>
      <c r="H973" s="6"/>
      <c r="I973" s="6"/>
      <c r="J973" s="7"/>
      <c r="K973" s="6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ht="15.0" customHeight="1">
      <c r="A974" s="6"/>
      <c r="B974" s="6"/>
      <c r="C974" s="7"/>
      <c r="D974" s="6"/>
      <c r="E974" s="6"/>
      <c r="F974" s="6"/>
      <c r="G974" s="7"/>
      <c r="H974" s="6"/>
      <c r="I974" s="6"/>
      <c r="J974" s="7"/>
      <c r="K974" s="6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ht="15.0" customHeight="1">
      <c r="A975" s="6"/>
      <c r="B975" s="6"/>
      <c r="C975" s="7"/>
      <c r="D975" s="6"/>
      <c r="E975" s="6"/>
      <c r="F975" s="6"/>
      <c r="G975" s="7"/>
      <c r="H975" s="6"/>
      <c r="I975" s="6"/>
      <c r="J975" s="7"/>
      <c r="K975" s="6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ht="15.0" customHeight="1">
      <c r="A976" s="6"/>
      <c r="B976" s="6"/>
      <c r="C976" s="7"/>
      <c r="D976" s="6"/>
      <c r="E976" s="6"/>
      <c r="F976" s="6"/>
      <c r="G976" s="7"/>
      <c r="H976" s="6"/>
      <c r="I976" s="6"/>
      <c r="J976" s="7"/>
      <c r="K976" s="6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ht="15.0" customHeight="1">
      <c r="A977" s="6"/>
      <c r="B977" s="6"/>
      <c r="C977" s="7"/>
      <c r="D977" s="6"/>
      <c r="E977" s="6"/>
      <c r="F977" s="6"/>
      <c r="G977" s="7"/>
      <c r="H977" s="6"/>
      <c r="I977" s="6"/>
      <c r="J977" s="7"/>
      <c r="K977" s="6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ht="15.0" customHeight="1">
      <c r="A978" s="6"/>
      <c r="B978" s="6"/>
      <c r="C978" s="7"/>
      <c r="D978" s="6"/>
      <c r="E978" s="6"/>
      <c r="F978" s="6"/>
      <c r="G978" s="7"/>
      <c r="H978" s="6"/>
      <c r="I978" s="6"/>
      <c r="J978" s="7"/>
      <c r="K978" s="6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ht="15.0" customHeight="1">
      <c r="A979" s="6"/>
      <c r="B979" s="6"/>
      <c r="C979" s="7"/>
      <c r="D979" s="6"/>
      <c r="E979" s="6"/>
      <c r="F979" s="6"/>
      <c r="G979" s="7"/>
      <c r="H979" s="6"/>
      <c r="I979" s="6"/>
      <c r="J979" s="7"/>
      <c r="K979" s="6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ht="15.0" customHeight="1">
      <c r="A980" s="6"/>
      <c r="B980" s="6"/>
      <c r="C980" s="7"/>
      <c r="D980" s="6"/>
      <c r="E980" s="6"/>
      <c r="F980" s="6"/>
      <c r="G980" s="7"/>
      <c r="H980" s="6"/>
      <c r="I980" s="6"/>
      <c r="J980" s="7"/>
      <c r="K980" s="6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ht="15.0" customHeight="1">
      <c r="A981" s="6"/>
      <c r="B981" s="6"/>
      <c r="C981" s="7"/>
      <c r="D981" s="6"/>
      <c r="E981" s="6"/>
      <c r="F981" s="6"/>
      <c r="G981" s="7"/>
      <c r="H981" s="6"/>
      <c r="I981" s="6"/>
      <c r="J981" s="7"/>
      <c r="K981" s="6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ht="15.0" customHeight="1">
      <c r="A982" s="6"/>
      <c r="B982" s="6"/>
      <c r="C982" s="7"/>
      <c r="D982" s="6"/>
      <c r="E982" s="6"/>
      <c r="F982" s="6"/>
      <c r="G982" s="7"/>
      <c r="H982" s="6"/>
      <c r="I982" s="6"/>
      <c r="J982" s="7"/>
      <c r="K982" s="6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ht="15.0" customHeight="1">
      <c r="A983" s="6"/>
      <c r="B983" s="6"/>
      <c r="C983" s="7"/>
      <c r="D983" s="6"/>
      <c r="E983" s="6"/>
      <c r="F983" s="6"/>
      <c r="G983" s="7"/>
      <c r="H983" s="6"/>
      <c r="I983" s="6"/>
      <c r="J983" s="7"/>
      <c r="K983" s="6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ht="15.0" customHeight="1">
      <c r="A984" s="6"/>
      <c r="B984" s="6"/>
      <c r="C984" s="7"/>
      <c r="D984" s="6"/>
      <c r="E984" s="6"/>
      <c r="F984" s="6"/>
      <c r="G984" s="7"/>
      <c r="H984" s="6"/>
      <c r="I984" s="6"/>
      <c r="J984" s="7"/>
      <c r="K984" s="6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ht="15.0" customHeight="1">
      <c r="A985" s="6"/>
      <c r="B985" s="6"/>
      <c r="C985" s="7"/>
      <c r="D985" s="6"/>
      <c r="E985" s="6"/>
      <c r="F985" s="6"/>
      <c r="G985" s="7"/>
      <c r="H985" s="6"/>
      <c r="I985" s="6"/>
      <c r="J985" s="7"/>
      <c r="K985" s="6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ht="15.0" customHeight="1">
      <c r="A986" s="6"/>
      <c r="B986" s="6"/>
      <c r="C986" s="7"/>
      <c r="D986" s="6"/>
      <c r="E986" s="6"/>
      <c r="F986" s="6"/>
      <c r="G986" s="7"/>
      <c r="H986" s="6"/>
      <c r="I986" s="6"/>
      <c r="J986" s="7"/>
      <c r="K986" s="6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ht="15.0" customHeight="1">
      <c r="A987" s="6"/>
      <c r="B987" s="6"/>
      <c r="C987" s="7"/>
      <c r="D987" s="6"/>
      <c r="E987" s="6"/>
      <c r="F987" s="6"/>
      <c r="G987" s="7"/>
      <c r="H987" s="6"/>
      <c r="I987" s="6"/>
      <c r="J987" s="7"/>
      <c r="K987" s="6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ht="15.0" customHeight="1">
      <c r="A988" s="6"/>
      <c r="B988" s="6"/>
      <c r="C988" s="7"/>
      <c r="D988" s="6"/>
      <c r="E988" s="6"/>
      <c r="F988" s="6"/>
      <c r="G988" s="7"/>
      <c r="H988" s="6"/>
      <c r="I988" s="6"/>
      <c r="J988" s="7"/>
      <c r="K988" s="6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ht="15.0" customHeight="1">
      <c r="A989" s="6"/>
      <c r="B989" s="6"/>
      <c r="C989" s="7"/>
      <c r="D989" s="6"/>
      <c r="E989" s="6"/>
      <c r="F989" s="6"/>
      <c r="G989" s="7"/>
      <c r="H989" s="6"/>
      <c r="I989" s="6"/>
      <c r="J989" s="7"/>
      <c r="K989" s="6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ht="15.0" customHeight="1">
      <c r="A990" s="6"/>
      <c r="B990" s="6"/>
      <c r="C990" s="7"/>
      <c r="D990" s="6"/>
      <c r="E990" s="6"/>
      <c r="F990" s="6"/>
      <c r="G990" s="7"/>
      <c r="H990" s="6"/>
      <c r="I990" s="6"/>
      <c r="J990" s="7"/>
      <c r="K990" s="6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ht="15.0" customHeight="1">
      <c r="A991" s="6"/>
      <c r="B991" s="6"/>
      <c r="C991" s="7"/>
      <c r="D991" s="6"/>
      <c r="E991" s="6"/>
      <c r="F991" s="6"/>
      <c r="G991" s="7"/>
      <c r="H991" s="6"/>
      <c r="I991" s="6"/>
      <c r="J991" s="7"/>
      <c r="K991" s="6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ht="15.0" customHeight="1">
      <c r="A992" s="6"/>
      <c r="B992" s="6"/>
      <c r="C992" s="7"/>
      <c r="D992" s="6"/>
      <c r="E992" s="6"/>
      <c r="F992" s="6"/>
      <c r="G992" s="7"/>
      <c r="H992" s="6"/>
      <c r="I992" s="6"/>
      <c r="J992" s="7"/>
      <c r="K992" s="6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ht="15.0" customHeight="1">
      <c r="A993" s="6"/>
      <c r="B993" s="6"/>
      <c r="C993" s="7"/>
      <c r="D993" s="6"/>
      <c r="E993" s="6"/>
      <c r="F993" s="6"/>
      <c r="G993" s="7"/>
      <c r="H993" s="6"/>
      <c r="I993" s="6"/>
      <c r="J993" s="7"/>
      <c r="K993" s="6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ht="15.0" customHeight="1">
      <c r="A994" s="6"/>
      <c r="B994" s="6"/>
      <c r="C994" s="7"/>
      <c r="D994" s="6"/>
      <c r="E994" s="6"/>
      <c r="F994" s="6"/>
      <c r="G994" s="7"/>
      <c r="H994" s="6"/>
      <c r="I994" s="6"/>
      <c r="J994" s="7"/>
      <c r="K994" s="6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ht="15.0" customHeight="1">
      <c r="A995" s="6"/>
      <c r="B995" s="6"/>
      <c r="C995" s="7"/>
      <c r="D995" s="6"/>
      <c r="E995" s="6"/>
      <c r="F995" s="6"/>
      <c r="G995" s="7"/>
      <c r="H995" s="6"/>
      <c r="I995" s="6"/>
      <c r="J995" s="7"/>
      <c r="K995" s="6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ht="15.0" customHeight="1">
      <c r="A996" s="6"/>
      <c r="B996" s="6"/>
      <c r="C996" s="7"/>
      <c r="D996" s="6"/>
      <c r="E996" s="6"/>
      <c r="F996" s="6"/>
      <c r="G996" s="7"/>
      <c r="H996" s="6"/>
      <c r="I996" s="6"/>
      <c r="J996" s="7"/>
      <c r="K996" s="6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ht="15.0" customHeight="1">
      <c r="A997" s="6"/>
      <c r="B997" s="6"/>
      <c r="C997" s="7"/>
      <c r="D997" s="6"/>
      <c r="E997" s="6"/>
      <c r="F997" s="6"/>
      <c r="G997" s="7"/>
      <c r="H997" s="6"/>
      <c r="I997" s="6"/>
      <c r="J997" s="7"/>
      <c r="K997" s="6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ht="15.0" customHeight="1">
      <c r="A998" s="6"/>
      <c r="B998" s="6"/>
      <c r="C998" s="7"/>
      <c r="D998" s="6"/>
      <c r="E998" s="6"/>
      <c r="F998" s="6"/>
      <c r="G998" s="7"/>
      <c r="H998" s="6"/>
      <c r="I998" s="6"/>
      <c r="J998" s="7"/>
      <c r="K998" s="6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ht="15.0" customHeight="1">
      <c r="A999" s="6"/>
      <c r="B999" s="6"/>
      <c r="C999" s="7"/>
      <c r="D999" s="6"/>
      <c r="E999" s="6"/>
      <c r="F999" s="6"/>
      <c r="G999" s="7"/>
      <c r="H999" s="6"/>
      <c r="I999" s="6"/>
      <c r="J999" s="7"/>
      <c r="K999" s="6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ht="15.0" customHeight="1">
      <c r="A1000" s="6"/>
      <c r="B1000" s="6"/>
      <c r="C1000" s="7"/>
      <c r="D1000" s="6"/>
      <c r="E1000" s="6"/>
      <c r="F1000" s="6"/>
      <c r="G1000" s="7"/>
      <c r="H1000" s="6"/>
      <c r="I1000" s="6"/>
      <c r="J1000" s="7"/>
      <c r="K1000" s="6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1.22" defaultRowHeight="15.0"/>
  <cols>
    <col customWidth="1" min="1" max="1" width="22.44"/>
    <col customWidth="1" min="2" max="2" width="14.56"/>
    <col customWidth="1" min="3" max="3" width="12.67"/>
    <col customWidth="1" min="4" max="4" width="13.0"/>
    <col customWidth="1" min="5" max="5" width="16.44"/>
    <col customWidth="1" min="6" max="6" width="37.67"/>
    <col customWidth="1" min="7" max="7" width="27.22"/>
    <col customWidth="1" min="8" max="8" width="11.11"/>
    <col customWidth="1" min="9" max="26" width="8.56"/>
  </cols>
  <sheetData>
    <row r="1" ht="15.0" customHeight="1">
      <c r="A1" s="5" t="s">
        <v>1</v>
      </c>
      <c r="B1" s="4" t="s">
        <v>2</v>
      </c>
      <c r="C1" s="5" t="s">
        <v>3</v>
      </c>
      <c r="D1" s="4" t="s">
        <v>4</v>
      </c>
      <c r="E1" s="5" t="s">
        <v>5</v>
      </c>
      <c r="F1" s="5" t="s">
        <v>9</v>
      </c>
      <c r="G1" s="5" t="s">
        <v>11</v>
      </c>
      <c r="H1" s="5" t="s">
        <v>1286</v>
      </c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5.0" customHeight="1">
      <c r="A2" s="68" t="s">
        <v>1287</v>
      </c>
      <c r="B2" s="128" t="s">
        <v>15</v>
      </c>
      <c r="C2" s="68" t="s">
        <v>1291</v>
      </c>
      <c r="D2" s="129">
        <v>0.0</v>
      </c>
      <c r="E2" s="130" t="s">
        <v>1292</v>
      </c>
      <c r="F2" s="131" t="s">
        <v>1295</v>
      </c>
      <c r="G2" s="131" t="str">
        <f>HYPERLINK("mailto:kdhayden@embarqmail.com","kdhayden@embarqmail.com")</f>
        <v>kdhayden@embarqmail.com</v>
      </c>
      <c r="H2" s="6" t="s">
        <v>1298</v>
      </c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15.0" customHeight="1">
      <c r="A3" s="6" t="s">
        <v>1299</v>
      </c>
      <c r="B3" s="4" t="s">
        <v>301</v>
      </c>
      <c r="C3" s="6"/>
      <c r="D3" s="55"/>
      <c r="E3" s="82" t="s">
        <v>1292</v>
      </c>
      <c r="F3" s="6"/>
      <c r="G3" s="6"/>
      <c r="H3" s="6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5.0" customHeight="1">
      <c r="A4" s="6" t="s">
        <v>1302</v>
      </c>
      <c r="B4" s="4" t="s">
        <v>15</v>
      </c>
      <c r="C4" s="6"/>
      <c r="D4" s="55"/>
      <c r="E4" s="82" t="s">
        <v>1292</v>
      </c>
      <c r="F4" s="6"/>
      <c r="G4" s="6"/>
      <c r="H4" s="6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0" customHeight="1">
      <c r="A5" s="6" t="s">
        <v>1303</v>
      </c>
      <c r="B5" s="4" t="s">
        <v>23</v>
      </c>
      <c r="C5" s="6"/>
      <c r="D5" s="55"/>
      <c r="E5" s="82" t="s">
        <v>1292</v>
      </c>
      <c r="F5" s="6"/>
      <c r="G5" s="6"/>
      <c r="H5" s="6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5.0" customHeight="1">
      <c r="A6" s="6" t="s">
        <v>1304</v>
      </c>
      <c r="B6" s="4" t="s">
        <v>23</v>
      </c>
      <c r="C6" s="6"/>
      <c r="D6" s="55"/>
      <c r="E6" s="82"/>
      <c r="F6" s="6"/>
      <c r="G6" s="6"/>
      <c r="H6" s="6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0" customHeight="1">
      <c r="A7" s="6"/>
      <c r="B7" s="4"/>
      <c r="C7" s="6"/>
      <c r="D7" s="55"/>
      <c r="E7" s="82"/>
      <c r="F7" s="6"/>
      <c r="G7" s="6"/>
      <c r="H7" s="6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5.0" customHeight="1">
      <c r="A8" s="68" t="s">
        <v>1305</v>
      </c>
      <c r="B8" s="128" t="s">
        <v>25</v>
      </c>
      <c r="C8" s="68" t="s">
        <v>1306</v>
      </c>
      <c r="D8" s="129">
        <v>0.0</v>
      </c>
      <c r="E8" s="130" t="s">
        <v>1307</v>
      </c>
      <c r="F8" s="68" t="s">
        <v>1308</v>
      </c>
      <c r="G8" s="131" t="str">
        <f>HYPERLINK("mailto:gaylecrowell@aol.com","gaylecrowell@aol.com")</f>
        <v>gaylecrowell@aol.com</v>
      </c>
      <c r="H8" s="6" t="s">
        <v>1314</v>
      </c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0" customHeight="1">
      <c r="A9" s="6" t="s">
        <v>761</v>
      </c>
      <c r="B9" s="4" t="s">
        <v>301</v>
      </c>
      <c r="C9" s="6" t="s">
        <v>1316</v>
      </c>
      <c r="D9" s="55"/>
      <c r="E9" s="82"/>
      <c r="F9" s="6"/>
      <c r="G9" s="25" t="str">
        <f>HYPERLINK("mailto:dctodd@ebtfl.com","dctodd@ebtfl.com")</f>
        <v>dctodd@ebtfl.com</v>
      </c>
      <c r="H9" s="6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5.0" customHeight="1">
      <c r="A10" s="6" t="s">
        <v>1324</v>
      </c>
      <c r="B10" s="4" t="s">
        <v>301</v>
      </c>
      <c r="C10" s="6" t="s">
        <v>1326</v>
      </c>
      <c r="D10" s="55"/>
      <c r="E10" s="82"/>
      <c r="F10" s="6"/>
      <c r="G10" s="6"/>
      <c r="H10" s="6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5.0" customHeight="1">
      <c r="A11" s="6" t="s">
        <v>773</v>
      </c>
      <c r="B11" s="4" t="s">
        <v>30</v>
      </c>
      <c r="C11" s="6"/>
      <c r="D11" s="55"/>
      <c r="E11" s="82"/>
      <c r="F11" s="6"/>
      <c r="G11" s="6"/>
      <c r="H11" s="6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5.0" customHeight="1">
      <c r="A12" s="6" t="s">
        <v>768</v>
      </c>
      <c r="B12" s="4" t="s">
        <v>25</v>
      </c>
      <c r="C12" s="6" t="s">
        <v>771</v>
      </c>
      <c r="D12" s="55"/>
      <c r="E12" s="82"/>
      <c r="F12" s="6"/>
      <c r="G12" s="6"/>
      <c r="H12" s="6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5.0" customHeight="1">
      <c r="A13" s="6"/>
      <c r="B13" s="4"/>
      <c r="C13" s="6"/>
      <c r="D13" s="55"/>
      <c r="E13" s="82"/>
      <c r="F13" s="6"/>
      <c r="G13" s="6"/>
      <c r="H13" s="6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5.0" customHeight="1">
      <c r="A14" s="68" t="s">
        <v>1114</v>
      </c>
      <c r="B14" s="128" t="s">
        <v>25</v>
      </c>
      <c r="C14" s="68" t="s">
        <v>1336</v>
      </c>
      <c r="D14" s="129">
        <v>0.0</v>
      </c>
      <c r="E14" s="130" t="s">
        <v>350</v>
      </c>
      <c r="F14" s="68" t="s">
        <v>1337</v>
      </c>
      <c r="G14" s="131" t="str">
        <f>HYPERLINK("mailto:arielltd@yahoo.com","arielltd@yahoo.com")</f>
        <v>arielltd@yahoo.com</v>
      </c>
      <c r="H14" s="6" t="s">
        <v>1338</v>
      </c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5.0" customHeight="1">
      <c r="A15" s="6" t="s">
        <v>1339</v>
      </c>
      <c r="B15" s="4" t="s">
        <v>1340</v>
      </c>
      <c r="C15" s="6"/>
      <c r="D15" s="55"/>
      <c r="E15" s="82" t="s">
        <v>350</v>
      </c>
      <c r="F15" s="6" t="s">
        <v>1343</v>
      </c>
      <c r="G15" s="6"/>
      <c r="H15" s="6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5.0" customHeight="1">
      <c r="A16" s="6" t="s">
        <v>1344</v>
      </c>
      <c r="B16" s="4" t="s">
        <v>15</v>
      </c>
      <c r="C16" s="6"/>
      <c r="D16" s="55"/>
      <c r="E16" s="82" t="s">
        <v>350</v>
      </c>
      <c r="F16" s="6" t="s">
        <v>1346</v>
      </c>
      <c r="G16" s="6"/>
      <c r="H16" s="6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5.0" customHeight="1">
      <c r="A17" s="6" t="s">
        <v>408</v>
      </c>
      <c r="B17" s="4" t="s">
        <v>23</v>
      </c>
      <c r="C17" s="6"/>
      <c r="D17" s="55"/>
      <c r="E17" s="82" t="s">
        <v>350</v>
      </c>
      <c r="F17" s="6" t="s">
        <v>1348</v>
      </c>
      <c r="G17" s="6"/>
      <c r="H17" s="6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5.0" customHeight="1">
      <c r="A18" s="6" t="s">
        <v>410</v>
      </c>
      <c r="B18" s="4" t="s">
        <v>25</v>
      </c>
      <c r="C18" s="6"/>
      <c r="D18" s="55"/>
      <c r="E18" s="82" t="s">
        <v>350</v>
      </c>
      <c r="F18" s="6"/>
      <c r="G18" s="6"/>
      <c r="H18" s="6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5.0" customHeight="1">
      <c r="A19" s="6"/>
      <c r="B19" s="4"/>
      <c r="C19" s="6"/>
      <c r="D19" s="55"/>
      <c r="E19" s="82"/>
      <c r="F19" s="6"/>
      <c r="G19" s="6"/>
      <c r="H19" s="6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5.0" customHeight="1">
      <c r="A20" s="68" t="s">
        <v>524</v>
      </c>
      <c r="B20" s="82" t="s">
        <v>30</v>
      </c>
      <c r="C20" s="68" t="s">
        <v>182</v>
      </c>
      <c r="D20" s="129">
        <v>150.0</v>
      </c>
      <c r="E20" s="130" t="s">
        <v>183</v>
      </c>
      <c r="F20" s="68" t="s">
        <v>1350</v>
      </c>
      <c r="G20" s="131" t="str">
        <f>HYPERLINK("mailto:leslie@lesliededwards.com","leslie@lesliededwards.com")</f>
        <v>leslie@lesliededwards.com</v>
      </c>
      <c r="H20" s="6" t="s">
        <v>1353</v>
      </c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5.0" customHeight="1">
      <c r="A21" s="6"/>
      <c r="B21" s="4" t="s">
        <v>30</v>
      </c>
      <c r="C21" s="6"/>
      <c r="D21" s="55"/>
      <c r="E21" s="82"/>
      <c r="F21" s="6"/>
      <c r="G21" s="6"/>
      <c r="H21" s="6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5.0" customHeight="1">
      <c r="A22" s="6"/>
      <c r="B22" s="4" t="s">
        <v>30</v>
      </c>
      <c r="C22" s="6"/>
      <c r="D22" s="55"/>
      <c r="E22" s="82"/>
      <c r="F22" s="6"/>
      <c r="G22" s="6"/>
      <c r="H22" s="6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5.0" customHeight="1">
      <c r="A23" s="6"/>
      <c r="B23" s="4" t="s">
        <v>301</v>
      </c>
      <c r="C23" s="6"/>
      <c r="D23" s="55"/>
      <c r="E23" s="82"/>
      <c r="F23" s="6"/>
      <c r="G23" s="6"/>
      <c r="H23" s="6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5.0" customHeight="1">
      <c r="A24" s="6" t="s">
        <v>1355</v>
      </c>
      <c r="B24" s="4" t="s">
        <v>23</v>
      </c>
      <c r="C24" s="6"/>
      <c r="D24" s="55"/>
      <c r="E24" s="82" t="s">
        <v>183</v>
      </c>
      <c r="F24" s="6"/>
      <c r="G24" s="6"/>
      <c r="H24" s="6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5.0" customHeight="1">
      <c r="A25" s="6"/>
      <c r="B25" s="4"/>
      <c r="C25" s="6"/>
      <c r="D25" s="55"/>
      <c r="E25" s="82"/>
      <c r="F25" s="6"/>
      <c r="G25" s="6"/>
      <c r="H25" s="6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5.0" customHeight="1">
      <c r="A26" s="68" t="s">
        <v>1079</v>
      </c>
      <c r="B26" s="128" t="s">
        <v>301</v>
      </c>
      <c r="C26" s="68" t="s">
        <v>1081</v>
      </c>
      <c r="D26" s="129">
        <v>400.0</v>
      </c>
      <c r="E26" s="130" t="s">
        <v>1357</v>
      </c>
      <c r="F26" s="68" t="s">
        <v>1359</v>
      </c>
      <c r="G26" s="131" t="str">
        <f>HYPERLINK("mailto:burr33@gmail.com","burr33@gmail.com")</f>
        <v>burr33@gmail.com</v>
      </c>
      <c r="H26" s="6" t="s">
        <v>1361</v>
      </c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5.0" customHeight="1">
      <c r="A27" s="6" t="s">
        <v>1364</v>
      </c>
      <c r="B27" s="4" t="s">
        <v>301</v>
      </c>
      <c r="C27" s="6"/>
      <c r="D27" s="55"/>
      <c r="E27" s="82" t="s">
        <v>1357</v>
      </c>
      <c r="F27" s="6"/>
      <c r="G27" s="6"/>
      <c r="H27" s="6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5.0" customHeight="1">
      <c r="A28" s="6" t="s">
        <v>262</v>
      </c>
      <c r="B28" s="4" t="s">
        <v>301</v>
      </c>
      <c r="C28" s="6"/>
      <c r="D28" s="55"/>
      <c r="E28" s="82" t="s">
        <v>1357</v>
      </c>
      <c r="F28" s="6"/>
      <c r="G28" s="6"/>
      <c r="H28" s="6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5.0" customHeight="1">
      <c r="A29" s="6"/>
      <c r="B29" s="4" t="s">
        <v>1369</v>
      </c>
      <c r="C29" s="6"/>
      <c r="D29" s="55"/>
      <c r="E29" s="82" t="s">
        <v>1357</v>
      </c>
      <c r="F29" s="6"/>
      <c r="G29" s="6"/>
      <c r="H29" s="6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5.0" customHeight="1">
      <c r="A30" s="6" t="s">
        <v>1371</v>
      </c>
      <c r="B30" s="4" t="s">
        <v>23</v>
      </c>
      <c r="C30" s="6"/>
      <c r="D30" s="55"/>
      <c r="E30" s="82" t="s">
        <v>1357</v>
      </c>
      <c r="F30" s="6" t="s">
        <v>1372</v>
      </c>
      <c r="G30" s="6"/>
      <c r="H30" s="6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5.0" customHeight="1">
      <c r="A31" s="6"/>
      <c r="B31" s="4"/>
      <c r="C31" s="6"/>
      <c r="D31" s="55"/>
      <c r="E31" s="82"/>
      <c r="F31" s="6"/>
      <c r="G31" s="6"/>
      <c r="H31" s="6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5.0" customHeight="1">
      <c r="A32" s="68" t="s">
        <v>1373</v>
      </c>
      <c r="B32" s="128" t="s">
        <v>23</v>
      </c>
      <c r="C32" s="68" t="s">
        <v>1374</v>
      </c>
      <c r="D32" s="129">
        <v>0.0</v>
      </c>
      <c r="E32" s="130" t="s">
        <v>90</v>
      </c>
      <c r="F32" s="68" t="s">
        <v>1375</v>
      </c>
      <c r="G32" s="131" t="str">
        <f>HYPERLINK("mailto:fyfendrum@yahoo.com","fyfendrum@yahoo.com")</f>
        <v>fyfendrum@yahoo.com</v>
      </c>
      <c r="H32" s="6" t="s">
        <v>1380</v>
      </c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0" customHeight="1">
      <c r="A33" s="6" t="s">
        <v>160</v>
      </c>
      <c r="B33" s="4" t="s">
        <v>23</v>
      </c>
      <c r="C33" s="6"/>
      <c r="D33" s="55"/>
      <c r="E33" s="82" t="s">
        <v>90</v>
      </c>
      <c r="F33" s="6" t="s">
        <v>1381</v>
      </c>
      <c r="G33" s="6"/>
      <c r="H33" s="6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15.0" customHeight="1">
      <c r="A34" s="6" t="s">
        <v>585</v>
      </c>
      <c r="B34" s="4" t="s">
        <v>23</v>
      </c>
      <c r="C34" s="6"/>
      <c r="D34" s="55"/>
      <c r="E34" s="82" t="s">
        <v>90</v>
      </c>
      <c r="F34" s="6" t="s">
        <v>1383</v>
      </c>
      <c r="G34" s="6"/>
      <c r="H34" s="6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5.0" customHeight="1">
      <c r="A35" s="6" t="s">
        <v>522</v>
      </c>
      <c r="B35" s="4" t="s">
        <v>30</v>
      </c>
      <c r="C35" s="6"/>
      <c r="D35" s="55"/>
      <c r="E35" s="82" t="s">
        <v>90</v>
      </c>
      <c r="F35" s="6" t="s">
        <v>1384</v>
      </c>
      <c r="G35" s="6"/>
      <c r="H35" s="6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ht="15.0" customHeight="1">
      <c r="A36" s="6" t="s">
        <v>496</v>
      </c>
      <c r="B36" s="4" t="s">
        <v>30</v>
      </c>
      <c r="C36" s="6"/>
      <c r="D36" s="55"/>
      <c r="E36" s="82" t="s">
        <v>90</v>
      </c>
      <c r="F36" s="6"/>
      <c r="G36" s="6"/>
      <c r="H36" s="6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ht="15.0" customHeight="1">
      <c r="A37" s="6"/>
      <c r="B37" s="4"/>
      <c r="C37" s="6"/>
      <c r="D37" s="55"/>
      <c r="E37" s="82"/>
      <c r="F37" s="6"/>
      <c r="G37" s="6"/>
      <c r="H37" s="6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ht="15.0" customHeight="1">
      <c r="A38" s="6"/>
      <c r="B38" s="4"/>
      <c r="C38" s="6"/>
      <c r="D38" s="55"/>
      <c r="E38" s="82"/>
      <c r="F38" s="6"/>
      <c r="G38" s="6"/>
      <c r="H38" s="6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ht="15.0" customHeight="1">
      <c r="A39" s="68" t="s">
        <v>1387</v>
      </c>
      <c r="B39" s="82" t="s">
        <v>30</v>
      </c>
      <c r="C39" s="68" t="s">
        <v>1388</v>
      </c>
      <c r="D39" s="129">
        <v>0.0</v>
      </c>
      <c r="E39" s="130" t="s">
        <v>1389</v>
      </c>
      <c r="F39" s="68"/>
      <c r="G39" s="131" t="str">
        <f>HYPERLINK("mailto:tara.jones@desoto.k12.fl.us","tara.jones@desoto.k12.fl.us")</f>
        <v>tara.jones@desoto.k12.fl.us</v>
      </c>
      <c r="H39" s="6" t="s">
        <v>1380</v>
      </c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ht="15.0" customHeight="1">
      <c r="A40" s="6" t="s">
        <v>1396</v>
      </c>
      <c r="B40" s="4" t="s">
        <v>30</v>
      </c>
      <c r="C40" s="6"/>
      <c r="D40" s="55"/>
      <c r="E40" s="82"/>
      <c r="F40" s="6"/>
      <c r="G40" s="6"/>
      <c r="H40" s="6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ht="15.0" customHeight="1">
      <c r="A41" s="6" t="s">
        <v>1397</v>
      </c>
      <c r="B41" s="4" t="s">
        <v>15</v>
      </c>
      <c r="C41" s="6"/>
      <c r="D41" s="55"/>
      <c r="E41" s="82"/>
      <c r="F41" s="6"/>
      <c r="G41" s="6"/>
      <c r="H41" s="6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ht="15.0" customHeight="1">
      <c r="A42" s="6" t="s">
        <v>1398</v>
      </c>
      <c r="B42" s="4" t="s">
        <v>301</v>
      </c>
      <c r="C42" s="6"/>
      <c r="D42" s="55"/>
      <c r="E42" s="82"/>
      <c r="F42" s="6"/>
      <c r="G42" s="6"/>
      <c r="H42" s="6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ht="15.0" customHeight="1">
      <c r="A43" s="6" t="s">
        <v>1399</v>
      </c>
      <c r="B43" s="4" t="s">
        <v>15</v>
      </c>
      <c r="C43" s="6"/>
      <c r="D43" s="55"/>
      <c r="E43" s="82"/>
      <c r="F43" s="6"/>
      <c r="G43" s="6"/>
      <c r="H43" s="6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ht="15.0" customHeight="1">
      <c r="A44" s="68" t="s">
        <v>1401</v>
      </c>
      <c r="B44" s="128" t="s">
        <v>301</v>
      </c>
      <c r="C44" s="68" t="s">
        <v>1402</v>
      </c>
      <c r="D44" s="129">
        <v>0.0</v>
      </c>
      <c r="E44" s="130" t="s">
        <v>1403</v>
      </c>
      <c r="F44" s="68" t="s">
        <v>1404</v>
      </c>
      <c r="G44" s="68"/>
      <c r="H44" s="68" t="s">
        <v>1405</v>
      </c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ht="15.0" customHeight="1">
      <c r="A45" s="6" t="s">
        <v>1279</v>
      </c>
      <c r="B45" s="4" t="s">
        <v>301</v>
      </c>
      <c r="C45" s="6"/>
      <c r="D45" s="55"/>
      <c r="E45" s="82" t="s">
        <v>1403</v>
      </c>
      <c r="F45" s="6" t="s">
        <v>1404</v>
      </c>
      <c r="G45" s="6"/>
      <c r="H45" s="6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ht="15.0" customHeight="1">
      <c r="A46" s="6" t="s">
        <v>456</v>
      </c>
      <c r="B46" s="4" t="s">
        <v>30</v>
      </c>
      <c r="C46" s="6" t="s">
        <v>1408</v>
      </c>
      <c r="D46" s="55"/>
      <c r="E46" s="82" t="s">
        <v>1403</v>
      </c>
      <c r="F46" s="6"/>
      <c r="G46" s="25" t="str">
        <f>HYPERLINK("mailto:blazetarpon21@yahoo.com","blazetarpon21@yahoo.com")</f>
        <v>blazetarpon21@yahoo.com</v>
      </c>
      <c r="H46" s="6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ht="15.0" customHeight="1">
      <c r="A47" s="6" t="s">
        <v>1412</v>
      </c>
      <c r="B47" s="4" t="s">
        <v>30</v>
      </c>
      <c r="C47" s="6"/>
      <c r="D47" s="55"/>
      <c r="E47" s="82" t="s">
        <v>1403</v>
      </c>
      <c r="F47" s="6"/>
      <c r="G47" s="6"/>
      <c r="H47" s="6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ht="15.0" customHeight="1">
      <c r="A48" s="6" t="s">
        <v>462</v>
      </c>
      <c r="B48" s="4" t="s">
        <v>23</v>
      </c>
      <c r="C48" s="6"/>
      <c r="D48" s="55"/>
      <c r="E48" s="82" t="s">
        <v>1403</v>
      </c>
      <c r="F48" s="6"/>
      <c r="G48" s="6"/>
      <c r="H48" s="6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ht="15.0" customHeight="1">
      <c r="A49" s="6"/>
      <c r="B49" s="4"/>
      <c r="C49" s="6"/>
      <c r="D49" s="55"/>
      <c r="E49" s="82"/>
      <c r="F49" s="6"/>
      <c r="G49" s="6"/>
      <c r="H49" s="6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ht="15.0" customHeight="1">
      <c r="A50" s="68" t="s">
        <v>1413</v>
      </c>
      <c r="B50" s="128" t="s">
        <v>30</v>
      </c>
      <c r="C50" s="68" t="s">
        <v>1414</v>
      </c>
      <c r="D50" s="129">
        <v>0.0</v>
      </c>
      <c r="E50" s="130" t="s">
        <v>1415</v>
      </c>
      <c r="F50" s="68" t="s">
        <v>1416</v>
      </c>
      <c r="G50" s="131" t="str">
        <f>HYPERLINK("mailto:rhdbiz@yahoo.com","rhdbiz@yahoo.com")</f>
        <v>rhdbiz@yahoo.com</v>
      </c>
      <c r="H50" s="6" t="s">
        <v>1418</v>
      </c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ht="15.0" customHeight="1">
      <c r="A51" s="6" t="s">
        <v>1014</v>
      </c>
      <c r="B51" s="4" t="s">
        <v>30</v>
      </c>
      <c r="C51" s="6"/>
      <c r="D51" s="55"/>
      <c r="E51" s="82" t="s">
        <v>1415</v>
      </c>
      <c r="F51" s="6" t="s">
        <v>1419</v>
      </c>
      <c r="G51" s="6"/>
      <c r="H51" s="6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ht="15.0" customHeight="1">
      <c r="A52" s="6" t="s">
        <v>1420</v>
      </c>
      <c r="B52" s="4" t="s">
        <v>30</v>
      </c>
      <c r="C52" s="6"/>
      <c r="D52" s="55"/>
      <c r="E52" s="82" t="s">
        <v>1415</v>
      </c>
      <c r="F52" s="6" t="s">
        <v>1419</v>
      </c>
      <c r="G52" s="6"/>
      <c r="H52" s="6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ht="15.0" customHeight="1">
      <c r="A53" s="6" t="s">
        <v>1421</v>
      </c>
      <c r="B53" s="4" t="s">
        <v>15</v>
      </c>
      <c r="C53" s="6"/>
      <c r="D53" s="55"/>
      <c r="E53" s="82" t="s">
        <v>1415</v>
      </c>
      <c r="F53" s="6" t="s">
        <v>1416</v>
      </c>
      <c r="G53" s="6"/>
      <c r="H53" s="6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ht="15.0" customHeight="1">
      <c r="A54" s="6" t="s">
        <v>427</v>
      </c>
      <c r="B54" s="4" t="s">
        <v>30</v>
      </c>
      <c r="C54" s="6"/>
      <c r="D54" s="55"/>
      <c r="E54" s="82" t="s">
        <v>1415</v>
      </c>
      <c r="F54" s="6"/>
      <c r="G54" s="6"/>
      <c r="H54" s="6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ht="15.0" customHeight="1">
      <c r="A55" s="6"/>
      <c r="B55" s="4"/>
      <c r="C55" s="6"/>
      <c r="D55" s="55"/>
      <c r="E55" s="82"/>
      <c r="F55" s="6"/>
      <c r="G55" s="6"/>
      <c r="H55" s="6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ht="15.0" customHeight="1">
      <c r="A56" s="68" t="s">
        <v>1422</v>
      </c>
      <c r="B56" s="128" t="s">
        <v>301</v>
      </c>
      <c r="C56" s="68" t="s">
        <v>1423</v>
      </c>
      <c r="D56" s="129">
        <v>0.0</v>
      </c>
      <c r="E56" s="130" t="s">
        <v>153</v>
      </c>
      <c r="F56" s="68"/>
      <c r="G56" s="68"/>
      <c r="H56" s="6" t="s">
        <v>1298</v>
      </c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ht="15.0" customHeight="1">
      <c r="A57" s="6" t="s">
        <v>1425</v>
      </c>
      <c r="B57" s="4" t="s">
        <v>301</v>
      </c>
      <c r="C57" s="6"/>
      <c r="D57" s="55"/>
      <c r="E57" s="82" t="s">
        <v>153</v>
      </c>
      <c r="F57" s="6"/>
      <c r="G57" s="6"/>
      <c r="H57" s="6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ht="15.0" customHeight="1">
      <c r="A58" s="6" t="s">
        <v>62</v>
      </c>
      <c r="B58" s="4" t="s">
        <v>15</v>
      </c>
      <c r="C58" s="6"/>
      <c r="D58" s="55"/>
      <c r="E58" s="82" t="s">
        <v>153</v>
      </c>
      <c r="F58" s="6"/>
      <c r="G58" s="6"/>
      <c r="H58" s="6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ht="15.0" customHeight="1">
      <c r="A59" s="6" t="s">
        <v>1427</v>
      </c>
      <c r="B59" s="4" t="s">
        <v>301</v>
      </c>
      <c r="C59" s="6"/>
      <c r="D59" s="55"/>
      <c r="E59" s="82" t="s">
        <v>153</v>
      </c>
      <c r="F59" s="6"/>
      <c r="G59" s="6"/>
      <c r="H59" s="6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ht="15.0" customHeight="1">
      <c r="A60" s="6" t="s">
        <v>406</v>
      </c>
      <c r="B60" s="4" t="s">
        <v>23</v>
      </c>
      <c r="C60" s="6"/>
      <c r="D60" s="55"/>
      <c r="E60" s="82" t="s">
        <v>153</v>
      </c>
      <c r="F60" s="6"/>
      <c r="G60" s="6"/>
      <c r="H60" s="6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ht="15.0" customHeight="1">
      <c r="A61" s="6"/>
      <c r="B61" s="4"/>
      <c r="C61" s="6"/>
      <c r="D61" s="55"/>
      <c r="E61" s="82"/>
      <c r="F61" s="6"/>
      <c r="G61" s="6"/>
      <c r="H61" s="6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ht="15.0" customHeight="1">
      <c r="A62" s="68" t="s">
        <v>1430</v>
      </c>
      <c r="B62" s="128" t="s">
        <v>30</v>
      </c>
      <c r="C62" s="68" t="s">
        <v>821</v>
      </c>
      <c r="D62" s="129">
        <v>0.0</v>
      </c>
      <c r="E62" s="130" t="s">
        <v>1431</v>
      </c>
      <c r="F62" s="68" t="s">
        <v>1432</v>
      </c>
      <c r="G62" s="131" t="str">
        <f>HYPERLINK("mailto:bergeronvl@gmail.com","bergeronvl@gmail.com")</f>
        <v>bergeronvl@gmail.com</v>
      </c>
      <c r="H62" s="6" t="s">
        <v>1433</v>
      </c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ht="15.0" customHeight="1">
      <c r="A63" s="6" t="s">
        <v>827</v>
      </c>
      <c r="B63" s="4" t="s">
        <v>301</v>
      </c>
      <c r="C63" s="6"/>
      <c r="D63" s="55"/>
      <c r="E63" s="82" t="s">
        <v>1431</v>
      </c>
      <c r="F63" s="6" t="s">
        <v>1436</v>
      </c>
      <c r="G63" s="6"/>
      <c r="H63" s="6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ht="15.0" customHeight="1">
      <c r="A64" s="6" t="s">
        <v>836</v>
      </c>
      <c r="B64" s="4" t="s">
        <v>30</v>
      </c>
      <c r="C64" s="6"/>
      <c r="D64" s="55"/>
      <c r="E64" s="82" t="s">
        <v>1431</v>
      </c>
      <c r="F64" s="6" t="s">
        <v>1437</v>
      </c>
      <c r="G64" s="6"/>
      <c r="H64" s="6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ht="15.0" customHeight="1">
      <c r="A65" s="6" t="s">
        <v>1220</v>
      </c>
      <c r="B65" s="4" t="s">
        <v>15</v>
      </c>
      <c r="C65" s="6"/>
      <c r="D65" s="55"/>
      <c r="E65" s="82" t="s">
        <v>1431</v>
      </c>
      <c r="F65" s="6"/>
      <c r="G65" s="6"/>
      <c r="H65" s="6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ht="15.0" customHeight="1">
      <c r="A66" s="6" t="s">
        <v>1438</v>
      </c>
      <c r="B66" s="4" t="s">
        <v>30</v>
      </c>
      <c r="C66" s="6"/>
      <c r="D66" s="55"/>
      <c r="E66" s="82" t="s">
        <v>1431</v>
      </c>
      <c r="F66" s="6"/>
      <c r="G66" s="6"/>
      <c r="H66" s="6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ht="15.0" customHeight="1">
      <c r="A67" s="6"/>
      <c r="B67" s="4"/>
      <c r="C67" s="6"/>
      <c r="D67" s="55"/>
      <c r="E67" s="82"/>
      <c r="F67" s="6"/>
      <c r="G67" s="6"/>
      <c r="H67" s="6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ht="15.0" customHeight="1">
      <c r="A68" s="68" t="s">
        <v>1439</v>
      </c>
      <c r="B68" s="128" t="s">
        <v>23</v>
      </c>
      <c r="C68" s="68" t="s">
        <v>315</v>
      </c>
      <c r="D68" s="129">
        <v>0.0</v>
      </c>
      <c r="E68" s="130" t="s">
        <v>312</v>
      </c>
      <c r="F68" s="68" t="s">
        <v>1440</v>
      </c>
      <c r="G68" s="131" t="str">
        <f>HYPERLINK("mailto:snelson@gasparillainn.com","snelson@gasparillainn.com")</f>
        <v>snelson@gasparillainn.com</v>
      </c>
      <c r="H68" s="6" t="s">
        <v>1298</v>
      </c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ht="15.0" customHeight="1">
      <c r="A69" s="6" t="s">
        <v>467</v>
      </c>
      <c r="B69" s="4" t="s">
        <v>30</v>
      </c>
      <c r="C69" s="6"/>
      <c r="D69" s="55"/>
      <c r="E69" s="82" t="s">
        <v>312</v>
      </c>
      <c r="F69" s="6" t="s">
        <v>1442</v>
      </c>
      <c r="G69" s="6"/>
      <c r="H69" s="6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ht="15.0" customHeight="1">
      <c r="A70" s="6" t="s">
        <v>469</v>
      </c>
      <c r="B70" s="4" t="s">
        <v>30</v>
      </c>
      <c r="C70" s="6"/>
      <c r="D70" s="55"/>
      <c r="E70" s="82" t="s">
        <v>312</v>
      </c>
      <c r="F70" s="6" t="s">
        <v>1443</v>
      </c>
      <c r="G70" s="6"/>
      <c r="H70" s="6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ht="15.0" customHeight="1">
      <c r="A71" s="6" t="s">
        <v>171</v>
      </c>
      <c r="B71" s="4" t="s">
        <v>30</v>
      </c>
      <c r="C71" s="6"/>
      <c r="D71" s="55"/>
      <c r="E71" s="82" t="s">
        <v>312</v>
      </c>
      <c r="F71" s="6" t="s">
        <v>1444</v>
      </c>
      <c r="G71" s="6"/>
      <c r="H71" s="6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ht="15.0" customHeight="1">
      <c r="A72" s="6" t="s">
        <v>470</v>
      </c>
      <c r="B72" s="4" t="s">
        <v>30</v>
      </c>
      <c r="C72" s="6"/>
      <c r="D72" s="55"/>
      <c r="E72" s="82" t="s">
        <v>312</v>
      </c>
      <c r="F72" s="6"/>
      <c r="G72" s="6"/>
      <c r="H72" s="6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ht="15.0" customHeight="1">
      <c r="A73" s="6"/>
      <c r="B73" s="4"/>
      <c r="C73" s="6"/>
      <c r="D73" s="55"/>
      <c r="E73" s="82"/>
      <c r="F73" s="6"/>
      <c r="G73" s="6"/>
      <c r="H73" s="6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ht="15.0" customHeight="1">
      <c r="A74" s="68" t="s">
        <v>1445</v>
      </c>
      <c r="B74" s="128" t="s">
        <v>301</v>
      </c>
      <c r="C74" s="68" t="s">
        <v>848</v>
      </c>
      <c r="D74" s="129">
        <v>0.0</v>
      </c>
      <c r="E74" s="130" t="s">
        <v>1446</v>
      </c>
      <c r="F74" s="68" t="s">
        <v>1447</v>
      </c>
      <c r="G74" s="131" t="str">
        <f>HYPERLINK("mailto:cclark6462@gmail.com","cclark6462@gmail.com")</f>
        <v>cclark6462@gmail.com</v>
      </c>
      <c r="H74" s="6" t="s">
        <v>1298</v>
      </c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ht="15.0" customHeight="1">
      <c r="A75" s="6" t="s">
        <v>1453</v>
      </c>
      <c r="B75" s="4" t="s">
        <v>301</v>
      </c>
      <c r="C75" s="6"/>
      <c r="D75" s="55"/>
      <c r="E75" s="82" t="s">
        <v>1446</v>
      </c>
      <c r="F75" s="6" t="s">
        <v>1454</v>
      </c>
      <c r="G75" s="6"/>
      <c r="H75" s="6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ht="15.0" customHeight="1">
      <c r="A76" s="6" t="s">
        <v>1455</v>
      </c>
      <c r="B76" s="4" t="s">
        <v>301</v>
      </c>
      <c r="C76" s="6"/>
      <c r="D76" s="55"/>
      <c r="E76" s="82" t="s">
        <v>1446</v>
      </c>
      <c r="F76" s="6" t="s">
        <v>1447</v>
      </c>
      <c r="G76" s="6"/>
      <c r="H76" s="6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ht="15.0" customHeight="1">
      <c r="A77" s="6" t="s">
        <v>1456</v>
      </c>
      <c r="B77" s="4" t="s">
        <v>15</v>
      </c>
      <c r="C77" s="6"/>
      <c r="D77" s="55"/>
      <c r="E77" s="82" t="s">
        <v>1446</v>
      </c>
      <c r="F77" s="6" t="s">
        <v>1457</v>
      </c>
      <c r="G77" s="6"/>
      <c r="H77" s="6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ht="15.0" customHeight="1">
      <c r="A78" s="6" t="s">
        <v>1100</v>
      </c>
      <c r="B78" s="4" t="s">
        <v>23</v>
      </c>
      <c r="C78" s="6"/>
      <c r="D78" s="55"/>
      <c r="E78" s="82" t="s">
        <v>1446</v>
      </c>
      <c r="F78" s="6"/>
      <c r="G78" s="6"/>
      <c r="H78" s="6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ht="15.0" customHeight="1">
      <c r="A79" s="6"/>
      <c r="B79" s="4"/>
      <c r="C79" s="6"/>
      <c r="D79" s="55"/>
      <c r="E79" s="82"/>
      <c r="F79" s="6"/>
      <c r="G79" s="6"/>
      <c r="H79" s="6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ht="14.25" customHeight="1">
      <c r="A80" s="68" t="s">
        <v>1458</v>
      </c>
      <c r="B80" s="128" t="s">
        <v>15</v>
      </c>
      <c r="C80" s="68" t="s">
        <v>1459</v>
      </c>
      <c r="D80" s="129">
        <v>0.0</v>
      </c>
      <c r="E80" s="130"/>
      <c r="F80" s="68" t="s">
        <v>1461</v>
      </c>
      <c r="G80" s="131" t="str">
        <f>HYPERLINK("mailto:mhjewelry@verizon.net","mhjewelry@verizon.net")</f>
        <v>mhjewelry@verizon.net</v>
      </c>
      <c r="H80" s="6" t="s">
        <v>1469</v>
      </c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ht="15.0" customHeight="1">
      <c r="A81" s="6" t="s">
        <v>1470</v>
      </c>
      <c r="B81" s="4" t="s">
        <v>15</v>
      </c>
      <c r="C81" s="6"/>
      <c r="D81" s="55"/>
      <c r="E81" s="82" t="s">
        <v>788</v>
      </c>
      <c r="F81" s="6"/>
      <c r="G81" s="6"/>
      <c r="H81" s="6" t="s">
        <v>1473</v>
      </c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ht="15.0" customHeight="1">
      <c r="A82" s="6" t="s">
        <v>1474</v>
      </c>
      <c r="B82" s="4" t="s">
        <v>15</v>
      </c>
      <c r="C82" s="6"/>
      <c r="D82" s="55"/>
      <c r="E82" s="82" t="s">
        <v>788</v>
      </c>
      <c r="F82" s="6" t="s">
        <v>1475</v>
      </c>
      <c r="G82" s="6"/>
      <c r="H82" s="6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ht="15.0" customHeight="1">
      <c r="A83" s="6" t="s">
        <v>1476</v>
      </c>
      <c r="B83" s="4" t="s">
        <v>15</v>
      </c>
      <c r="C83" s="6"/>
      <c r="D83" s="55"/>
      <c r="E83" s="82" t="s">
        <v>788</v>
      </c>
      <c r="F83" s="6" t="s">
        <v>1477</v>
      </c>
      <c r="G83" s="6"/>
      <c r="H83" s="6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ht="15.0" customHeight="1">
      <c r="A84" s="6" t="s">
        <v>1478</v>
      </c>
      <c r="B84" s="4" t="s">
        <v>30</v>
      </c>
      <c r="C84" s="6"/>
      <c r="D84" s="55"/>
      <c r="E84" s="82" t="s">
        <v>788</v>
      </c>
      <c r="F84" s="6"/>
      <c r="G84" s="6"/>
      <c r="H84" s="6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ht="15.0" customHeight="1">
      <c r="A85" s="6"/>
      <c r="B85" s="4"/>
      <c r="C85" s="6"/>
      <c r="D85" s="55"/>
      <c r="E85" s="82"/>
      <c r="F85" s="6"/>
      <c r="G85" s="6"/>
      <c r="H85" s="6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ht="15.0" customHeight="1">
      <c r="A86" s="68" t="s">
        <v>1479</v>
      </c>
      <c r="B86" s="128" t="s">
        <v>15</v>
      </c>
      <c r="C86" s="68" t="s">
        <v>1480</v>
      </c>
      <c r="D86" s="129">
        <v>0.0</v>
      </c>
      <c r="E86" s="130" t="s">
        <v>17</v>
      </c>
      <c r="F86" s="68" t="s">
        <v>1481</v>
      </c>
      <c r="G86" s="131" t="str">
        <f>HYPERLINK("mailto:jodylevesque@tampabay.rr.com","jodylevesque@tampabay.rr.com")</f>
        <v>jodylevesque@tampabay.rr.com</v>
      </c>
      <c r="H86" s="6" t="s">
        <v>1361</v>
      </c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ht="15.0" customHeight="1">
      <c r="A87" s="6" t="s">
        <v>20</v>
      </c>
      <c r="B87" s="4" t="s">
        <v>23</v>
      </c>
      <c r="C87" s="6"/>
      <c r="D87" s="55"/>
      <c r="E87" s="82" t="s">
        <v>17</v>
      </c>
      <c r="F87" s="6" t="s">
        <v>1484</v>
      </c>
      <c r="G87" s="6"/>
      <c r="H87" s="6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ht="15.0" customHeight="1">
      <c r="A88" s="6" t="s">
        <v>28</v>
      </c>
      <c r="B88" s="4" t="s">
        <v>30</v>
      </c>
      <c r="C88" s="6"/>
      <c r="D88" s="55"/>
      <c r="E88" s="82" t="s">
        <v>17</v>
      </c>
      <c r="F88" s="6" t="s">
        <v>1485</v>
      </c>
      <c r="G88" s="6"/>
      <c r="H88" s="6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ht="15.0" customHeight="1">
      <c r="A89" s="6" t="s">
        <v>1486</v>
      </c>
      <c r="B89" s="4" t="s">
        <v>15</v>
      </c>
      <c r="C89" s="6"/>
      <c r="D89" s="55"/>
      <c r="E89" s="82" t="s">
        <v>491</v>
      </c>
      <c r="F89" s="6"/>
      <c r="G89" s="6"/>
      <c r="H89" s="6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ht="15.0" customHeight="1">
      <c r="A90" s="6" t="s">
        <v>466</v>
      </c>
      <c r="B90" s="4" t="s">
        <v>30</v>
      </c>
      <c r="C90" s="6"/>
      <c r="D90" s="55"/>
      <c r="E90" s="82" t="s">
        <v>17</v>
      </c>
      <c r="F90" s="6"/>
      <c r="G90" s="6"/>
      <c r="H90" s="6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ht="15.0" customHeight="1">
      <c r="A91" s="6"/>
      <c r="B91" s="4"/>
      <c r="C91" s="6"/>
      <c r="D91" s="55"/>
      <c r="E91" s="82"/>
      <c r="F91" s="6"/>
      <c r="G91" s="6"/>
      <c r="H91" s="6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ht="15.0" customHeight="1">
      <c r="A92" s="68" t="s">
        <v>1489</v>
      </c>
      <c r="B92" s="128" t="s">
        <v>301</v>
      </c>
      <c r="C92" s="68" t="s">
        <v>1490</v>
      </c>
      <c r="D92" s="129">
        <v>0.0</v>
      </c>
      <c r="E92" s="130" t="s">
        <v>715</v>
      </c>
      <c r="F92" s="68" t="s">
        <v>1491</v>
      </c>
      <c r="G92" s="131" t="str">
        <f>HYPERLINK("mailto:heathersovan@yahoo.com","heathersovan@yahoo.com")</f>
        <v>heathersovan@yahoo.com</v>
      </c>
      <c r="H92" s="6" t="s">
        <v>1298</v>
      </c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ht="15.0" customHeight="1">
      <c r="A93" s="6" t="s">
        <v>1494</v>
      </c>
      <c r="B93" s="4" t="s">
        <v>15</v>
      </c>
      <c r="C93" s="6"/>
      <c r="D93" s="55"/>
      <c r="E93" s="82" t="s">
        <v>715</v>
      </c>
      <c r="F93" s="6" t="s">
        <v>1495</v>
      </c>
      <c r="G93" s="6"/>
      <c r="H93" s="6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ht="15.0" customHeight="1">
      <c r="A94" s="6" t="s">
        <v>1497</v>
      </c>
      <c r="B94" s="4" t="s">
        <v>301</v>
      </c>
      <c r="C94" s="6"/>
      <c r="D94" s="55"/>
      <c r="E94" s="82" t="s">
        <v>715</v>
      </c>
      <c r="F94" s="6" t="s">
        <v>1498</v>
      </c>
      <c r="G94" s="6"/>
      <c r="H94" s="6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ht="15.0" customHeight="1">
      <c r="A95" s="6" t="s">
        <v>1499</v>
      </c>
      <c r="B95" s="4" t="s">
        <v>15</v>
      </c>
      <c r="C95" s="6"/>
      <c r="D95" s="55"/>
      <c r="E95" s="82" t="s">
        <v>715</v>
      </c>
      <c r="F95" s="6" t="s">
        <v>1500</v>
      </c>
      <c r="G95" s="6"/>
      <c r="H95" s="6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ht="15.0" customHeight="1">
      <c r="A96" s="6" t="s">
        <v>1501</v>
      </c>
      <c r="B96" s="4" t="s">
        <v>15</v>
      </c>
      <c r="C96" s="6"/>
      <c r="D96" s="55"/>
      <c r="E96" s="82" t="s">
        <v>715</v>
      </c>
      <c r="F96" s="6"/>
      <c r="G96" s="6"/>
      <c r="H96" s="6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ht="15.0" customHeight="1">
      <c r="A97" s="68" t="s">
        <v>1502</v>
      </c>
      <c r="B97" s="128" t="s">
        <v>1503</v>
      </c>
      <c r="C97" s="68" t="s">
        <v>1504</v>
      </c>
      <c r="D97" s="129">
        <v>0.0</v>
      </c>
      <c r="E97" s="130" t="s">
        <v>348</v>
      </c>
      <c r="F97" s="68"/>
      <c r="G97" s="131" t="str">
        <f>HYPERLINK("mailto:newcomb@comcast.net","newcomb@comcast.net")</f>
        <v>newcomb@comcast.net</v>
      </c>
      <c r="H97" s="6" t="s">
        <v>1505</v>
      </c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ht="15.0" customHeight="1">
      <c r="A98" s="6" t="s">
        <v>1507</v>
      </c>
      <c r="B98" s="4"/>
      <c r="C98" s="6" t="s">
        <v>1208</v>
      </c>
      <c r="D98" s="55"/>
      <c r="E98" s="82"/>
      <c r="F98" s="6"/>
      <c r="G98" s="6"/>
      <c r="H98" s="6" t="s">
        <v>1508</v>
      </c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ht="15.0" customHeight="1">
      <c r="A99" s="6"/>
      <c r="B99" s="4"/>
      <c r="C99" s="6"/>
      <c r="D99" s="55"/>
      <c r="E99" s="82"/>
      <c r="F99" s="6"/>
      <c r="G99" s="6"/>
      <c r="H99" s="6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ht="15.0" customHeight="1">
      <c r="A100" s="6"/>
      <c r="B100" s="4"/>
      <c r="C100" s="6"/>
      <c r="D100" s="55"/>
      <c r="E100" s="82"/>
      <c r="F100" s="6"/>
      <c r="G100" s="6"/>
      <c r="H100" s="6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ht="15.0" customHeight="1">
      <c r="A101" s="6" t="s">
        <v>489</v>
      </c>
      <c r="B101" s="4"/>
      <c r="C101" s="6"/>
      <c r="D101" s="55"/>
      <c r="E101" s="82" t="s">
        <v>348</v>
      </c>
      <c r="F101" s="6"/>
      <c r="G101" s="6"/>
      <c r="H101" s="6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ht="15.0" customHeight="1">
      <c r="A102" s="6"/>
      <c r="B102" s="4"/>
      <c r="C102" s="6"/>
      <c r="D102" s="55"/>
      <c r="E102" s="82"/>
      <c r="F102" s="6"/>
      <c r="G102" s="6"/>
      <c r="H102" s="6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ht="15.0" customHeight="1">
      <c r="A103" s="68" t="s">
        <v>1509</v>
      </c>
      <c r="B103" s="128" t="s">
        <v>301</v>
      </c>
      <c r="C103" s="68" t="s">
        <v>1510</v>
      </c>
      <c r="D103" s="129">
        <v>0.0</v>
      </c>
      <c r="E103" s="130" t="s">
        <v>1511</v>
      </c>
      <c r="F103" s="68"/>
      <c r="G103" s="131" t="str">
        <f>HYPERLINK("mailto:jscmiege@ameritech.net","jscmiege@ameritech.net")</f>
        <v>jscmiege@ameritech.net</v>
      </c>
      <c r="H103" s="6" t="s">
        <v>1512</v>
      </c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ht="15.0" customHeight="1">
      <c r="A104" s="6" t="s">
        <v>411</v>
      </c>
      <c r="B104" s="4" t="s">
        <v>15</v>
      </c>
      <c r="C104" s="6"/>
      <c r="D104" s="55"/>
      <c r="E104" s="82" t="s">
        <v>1511</v>
      </c>
      <c r="F104" s="6"/>
      <c r="G104" s="6"/>
      <c r="H104" s="6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ht="15.0" customHeight="1">
      <c r="A105" s="6" t="s">
        <v>414</v>
      </c>
      <c r="B105" s="4" t="s">
        <v>15</v>
      </c>
      <c r="C105" s="6"/>
      <c r="D105" s="55"/>
      <c r="E105" s="82" t="s">
        <v>1511</v>
      </c>
      <c r="F105" s="6"/>
      <c r="G105" s="6"/>
      <c r="H105" s="6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ht="15.0" customHeight="1">
      <c r="A106" s="6" t="s">
        <v>415</v>
      </c>
      <c r="B106" s="4" t="s">
        <v>30</v>
      </c>
      <c r="C106" s="6"/>
      <c r="D106" s="55"/>
      <c r="E106" s="82" t="s">
        <v>1511</v>
      </c>
      <c r="F106" s="6"/>
      <c r="G106" s="6"/>
      <c r="H106" s="6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ht="15.0" customHeight="1">
      <c r="A107" s="6" t="s">
        <v>417</v>
      </c>
      <c r="B107" s="4" t="s">
        <v>23</v>
      </c>
      <c r="C107" s="6"/>
      <c r="D107" s="55"/>
      <c r="E107" s="82" t="s">
        <v>1511</v>
      </c>
      <c r="F107" s="6"/>
      <c r="G107" s="6"/>
      <c r="H107" s="6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ht="15.0" customHeight="1">
      <c r="A108" s="6"/>
      <c r="B108" s="4"/>
      <c r="C108" s="6"/>
      <c r="D108" s="55"/>
      <c r="E108" s="82"/>
      <c r="F108" s="6"/>
      <c r="G108" s="6"/>
      <c r="H108" s="6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ht="15.0" customHeight="1">
      <c r="A109" s="68" t="s">
        <v>506</v>
      </c>
      <c r="B109" s="128" t="s">
        <v>25</v>
      </c>
      <c r="C109" s="68" t="s">
        <v>1513</v>
      </c>
      <c r="D109" s="129">
        <v>0.0</v>
      </c>
      <c r="E109" s="130" t="s">
        <v>1514</v>
      </c>
      <c r="F109" s="68" t="s">
        <v>1515</v>
      </c>
      <c r="G109" s="131" t="str">
        <f>HYPERLINK("mailto:chestua@yahoo.com","chestua@yahoo.com")</f>
        <v>chestua@yahoo.com</v>
      </c>
      <c r="H109" s="6" t="s">
        <v>1517</v>
      </c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ht="15.0" customHeight="1">
      <c r="A110" s="6" t="s">
        <v>1520</v>
      </c>
      <c r="B110" s="4" t="s">
        <v>301</v>
      </c>
      <c r="C110" s="6"/>
      <c r="D110" s="55"/>
      <c r="E110" s="82" t="s">
        <v>1514</v>
      </c>
      <c r="F110" s="6"/>
      <c r="G110" s="6"/>
      <c r="H110" s="6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ht="15.0" customHeight="1">
      <c r="A111" s="6" t="s">
        <v>1521</v>
      </c>
      <c r="B111" s="4" t="s">
        <v>15</v>
      </c>
      <c r="C111" s="6"/>
      <c r="D111" s="55"/>
      <c r="E111" s="82" t="s">
        <v>1514</v>
      </c>
      <c r="F111" s="6"/>
      <c r="G111" s="6"/>
      <c r="H111" s="6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ht="15.0" customHeight="1">
      <c r="A112" s="6" t="s">
        <v>1522</v>
      </c>
      <c r="B112" s="4" t="s">
        <v>30</v>
      </c>
      <c r="C112" s="6"/>
      <c r="D112" s="55"/>
      <c r="E112" s="82" t="s">
        <v>1514</v>
      </c>
      <c r="F112" s="6"/>
      <c r="G112" s="6"/>
      <c r="H112" s="6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ht="15.0" customHeight="1">
      <c r="A113" s="6" t="s">
        <v>1523</v>
      </c>
      <c r="B113" s="4" t="s">
        <v>15</v>
      </c>
      <c r="C113" s="6"/>
      <c r="D113" s="55"/>
      <c r="E113" s="82" t="s">
        <v>1514</v>
      </c>
      <c r="F113" s="6"/>
      <c r="G113" s="6"/>
      <c r="H113" s="6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ht="15.0" customHeight="1">
      <c r="A114" s="6"/>
      <c r="B114" s="4"/>
      <c r="C114" s="6"/>
      <c r="D114" s="55"/>
      <c r="E114" s="82"/>
      <c r="F114" s="6"/>
      <c r="G114" s="6"/>
      <c r="H114" s="6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ht="15.0" customHeight="1">
      <c r="A115" s="6"/>
      <c r="B115" s="4"/>
      <c r="C115" s="6"/>
      <c r="D115" s="55"/>
      <c r="E115" s="82"/>
      <c r="F115" s="6"/>
      <c r="G115" s="6"/>
      <c r="H115" s="6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ht="15.0" customHeight="1">
      <c r="A116" s="6"/>
      <c r="B116" s="4"/>
      <c r="C116" s="6"/>
      <c r="D116" s="55"/>
      <c r="E116" s="82"/>
      <c r="F116" s="6"/>
      <c r="G116" s="6"/>
      <c r="H116" s="6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ht="15.0" customHeight="1">
      <c r="A117" s="68" t="s">
        <v>118</v>
      </c>
      <c r="B117" s="128" t="s">
        <v>25</v>
      </c>
      <c r="C117" s="68" t="s">
        <v>1527</v>
      </c>
      <c r="D117" s="129">
        <v>0.0</v>
      </c>
      <c r="E117" s="130" t="s">
        <v>265</v>
      </c>
      <c r="F117" s="68"/>
      <c r="G117" s="68"/>
      <c r="H117" s="6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ht="15.0" customHeight="1">
      <c r="A118" s="6" t="s">
        <v>119</v>
      </c>
      <c r="B118" s="4" t="s">
        <v>15</v>
      </c>
      <c r="C118" s="6" t="s">
        <v>1529</v>
      </c>
      <c r="D118" s="55"/>
      <c r="E118" s="82"/>
      <c r="F118" s="6"/>
      <c r="G118" s="6" t="s">
        <v>266</v>
      </c>
      <c r="H118" s="6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ht="15.0" customHeight="1">
      <c r="A119" s="6" t="s">
        <v>120</v>
      </c>
      <c r="B119" s="4" t="s">
        <v>30</v>
      </c>
      <c r="C119" s="6"/>
      <c r="D119" s="55"/>
      <c r="E119" s="82"/>
      <c r="F119" s="6"/>
      <c r="G119" s="6"/>
      <c r="H119" s="6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ht="15.0" customHeight="1">
      <c r="A120" s="6" t="s">
        <v>121</v>
      </c>
      <c r="B120" s="4" t="s">
        <v>15</v>
      </c>
      <c r="C120" s="6"/>
      <c r="D120" s="55"/>
      <c r="E120" s="82"/>
      <c r="F120" s="6"/>
      <c r="G120" s="6"/>
      <c r="H120" s="6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ht="15.0" customHeight="1">
      <c r="A121" s="6" t="s">
        <v>523</v>
      </c>
      <c r="B121" s="4" t="s">
        <v>25</v>
      </c>
      <c r="C121" s="6"/>
      <c r="D121" s="55"/>
      <c r="E121" s="82"/>
      <c r="F121" s="6"/>
      <c r="G121" s="6"/>
      <c r="H121" s="6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ht="15.0" customHeight="1">
      <c r="A122" s="6"/>
      <c r="B122" s="4"/>
      <c r="C122" s="6"/>
      <c r="D122" s="55"/>
      <c r="E122" s="82"/>
      <c r="F122" s="6"/>
      <c r="G122" s="6"/>
      <c r="H122" s="6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ht="15.0" customHeight="1">
      <c r="A123" s="6"/>
      <c r="B123" s="4"/>
      <c r="C123" s="6"/>
      <c r="D123" s="55"/>
      <c r="E123" s="82"/>
      <c r="F123" s="6"/>
      <c r="G123" s="6"/>
      <c r="H123" s="6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ht="15.0" customHeight="1">
      <c r="A124" s="6"/>
      <c r="B124" s="4"/>
      <c r="C124" s="6"/>
      <c r="D124" s="55"/>
      <c r="E124" s="82"/>
      <c r="F124" s="6"/>
      <c r="G124" s="6"/>
      <c r="H124" s="6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ht="15.0" customHeight="1">
      <c r="A125" s="6"/>
      <c r="B125" s="4"/>
      <c r="C125" s="6"/>
      <c r="D125" s="55"/>
      <c r="E125" s="82"/>
      <c r="F125" s="6"/>
      <c r="G125" s="6"/>
      <c r="H125" s="6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ht="15.0" customHeight="1">
      <c r="A126" s="68" t="s">
        <v>666</v>
      </c>
      <c r="B126" s="128" t="s">
        <v>30</v>
      </c>
      <c r="C126" s="68" t="s">
        <v>608</v>
      </c>
      <c r="D126" s="129">
        <v>0.0</v>
      </c>
      <c r="E126" s="130" t="s">
        <v>1534</v>
      </c>
      <c r="F126" s="68"/>
      <c r="G126" s="68" t="s">
        <v>1535</v>
      </c>
      <c r="H126" s="6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ht="15.0" customHeight="1">
      <c r="A127" s="6" t="s">
        <v>668</v>
      </c>
      <c r="B127" s="4" t="s">
        <v>15</v>
      </c>
      <c r="C127" s="6"/>
      <c r="D127" s="55"/>
      <c r="E127" s="82"/>
      <c r="F127" s="6"/>
      <c r="G127" s="6"/>
      <c r="H127" s="68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ht="15.0" customHeight="1">
      <c r="A128" s="6" t="s">
        <v>1536</v>
      </c>
      <c r="B128" s="4" t="s">
        <v>25</v>
      </c>
      <c r="C128" s="6"/>
      <c r="D128" s="55"/>
      <c r="E128" s="82"/>
      <c r="F128" s="6"/>
      <c r="G128" s="6"/>
      <c r="H128" s="6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ht="15.0" customHeight="1">
      <c r="A129" s="6" t="s">
        <v>1539</v>
      </c>
      <c r="B129" s="4" t="s">
        <v>23</v>
      </c>
      <c r="C129" s="6"/>
      <c r="D129" s="55"/>
      <c r="E129" s="82"/>
      <c r="F129" s="6"/>
      <c r="G129" s="6"/>
      <c r="H129" s="6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ht="15.0" customHeight="1">
      <c r="A130" s="6" t="s">
        <v>631</v>
      </c>
      <c r="B130" s="4" t="s">
        <v>25</v>
      </c>
      <c r="C130" s="6"/>
      <c r="D130" s="55"/>
      <c r="E130" s="82"/>
      <c r="F130" s="6"/>
      <c r="G130" s="6"/>
      <c r="H130" s="6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ht="15.0" customHeight="1">
      <c r="A131" s="6"/>
      <c r="B131" s="4"/>
      <c r="C131" s="6"/>
      <c r="D131" s="55"/>
      <c r="E131" s="82"/>
      <c r="F131" s="6"/>
      <c r="G131" s="6"/>
      <c r="H131" s="6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ht="15.0" customHeight="1">
      <c r="A132" s="68" t="s">
        <v>1544</v>
      </c>
      <c r="B132" s="128" t="s">
        <v>301</v>
      </c>
      <c r="C132" s="68" t="s">
        <v>1545</v>
      </c>
      <c r="D132" s="129">
        <v>0.0</v>
      </c>
      <c r="E132" s="130" t="s">
        <v>1546</v>
      </c>
      <c r="F132" s="68" t="s">
        <v>1548</v>
      </c>
      <c r="G132" s="131" t="str">
        <f>HYPERLINK("mailto:plongjr@aol.com","plongjr@aol.com")</f>
        <v>plongjr@aol.com</v>
      </c>
      <c r="H132" s="6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ht="15.0" customHeight="1">
      <c r="A133" s="136" t="s">
        <v>1550</v>
      </c>
      <c r="B133" s="4" t="s">
        <v>15</v>
      </c>
      <c r="C133" s="6"/>
      <c r="D133" s="55"/>
      <c r="E133" s="82"/>
      <c r="F133" s="6" t="s">
        <v>1553</v>
      </c>
      <c r="G133" s="6"/>
      <c r="H133" s="6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ht="15.0" customHeight="1">
      <c r="A134" s="136" t="s">
        <v>1554</v>
      </c>
      <c r="B134" s="4" t="s">
        <v>301</v>
      </c>
      <c r="C134" s="6"/>
      <c r="D134" s="55"/>
      <c r="E134" s="82"/>
      <c r="F134" s="6"/>
      <c r="G134" s="6"/>
      <c r="H134" s="6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ht="15.0" customHeight="1">
      <c r="A135" s="136" t="s">
        <v>1555</v>
      </c>
      <c r="B135" s="4"/>
      <c r="C135" s="6"/>
      <c r="D135" s="55"/>
      <c r="E135" s="82"/>
      <c r="F135" s="6"/>
      <c r="G135" s="6"/>
      <c r="H135" s="6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ht="15.0" customHeight="1">
      <c r="A136" s="6"/>
      <c r="B136" s="4"/>
      <c r="C136" s="6"/>
      <c r="D136" s="55"/>
      <c r="E136" s="82"/>
      <c r="F136" s="6"/>
      <c r="G136" s="6"/>
      <c r="H136" s="6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ht="15.0" customHeight="1">
      <c r="A137" s="6" t="s">
        <v>1556</v>
      </c>
      <c r="B137" s="4" t="s">
        <v>30</v>
      </c>
      <c r="C137" s="6"/>
      <c r="D137" s="55"/>
      <c r="E137" s="82"/>
      <c r="F137" s="6"/>
      <c r="G137" s="6"/>
      <c r="H137" s="6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ht="15.0" customHeight="1">
      <c r="A138" s="68" t="s">
        <v>1557</v>
      </c>
      <c r="B138" s="128" t="s">
        <v>30</v>
      </c>
      <c r="C138" s="68" t="s">
        <v>1558</v>
      </c>
      <c r="D138" s="129">
        <v>400.0</v>
      </c>
      <c r="E138" s="130" t="s">
        <v>1559</v>
      </c>
      <c r="F138" s="68"/>
      <c r="G138" s="131" t="str">
        <f>HYPERLINK("mailto:kikikeys12@aol.com","kikikeys12@aol.com")</f>
        <v>kikikeys12@aol.com</v>
      </c>
      <c r="H138" s="6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ht="15.0" customHeight="1">
      <c r="A139" s="6" t="s">
        <v>1564</v>
      </c>
      <c r="B139" s="4" t="s">
        <v>15</v>
      </c>
      <c r="C139" s="6"/>
      <c r="D139" s="55"/>
      <c r="E139" s="82"/>
      <c r="F139" s="6"/>
      <c r="G139" s="6"/>
      <c r="H139" s="6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ht="15.0" customHeight="1">
      <c r="A140" s="6" t="s">
        <v>1565</v>
      </c>
      <c r="B140" s="4" t="s">
        <v>301</v>
      </c>
      <c r="C140" s="6"/>
      <c r="D140" s="55"/>
      <c r="E140" s="82"/>
      <c r="F140" s="6"/>
      <c r="G140" s="6"/>
      <c r="H140" s="6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ht="15.0" customHeight="1">
      <c r="A141" s="6" t="s">
        <v>1566</v>
      </c>
      <c r="B141" s="4" t="s">
        <v>15</v>
      </c>
      <c r="C141" s="6"/>
      <c r="D141" s="55"/>
      <c r="E141" s="82"/>
      <c r="F141" s="6"/>
      <c r="G141" s="6"/>
      <c r="H141" s="6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ht="15.0" customHeight="1">
      <c r="A142" s="6" t="s">
        <v>833</v>
      </c>
      <c r="B142" s="4" t="s">
        <v>15</v>
      </c>
      <c r="C142" s="6"/>
      <c r="D142" s="55"/>
      <c r="E142" s="82"/>
      <c r="F142" s="6"/>
      <c r="G142" s="6"/>
      <c r="H142" s="6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ht="15.0" customHeight="1">
      <c r="A143" s="6"/>
      <c r="B143" s="4"/>
      <c r="C143" s="6"/>
      <c r="D143" s="55"/>
      <c r="E143" s="82"/>
      <c r="F143" s="6"/>
      <c r="G143" s="6"/>
      <c r="H143" s="6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ht="15.0" customHeight="1">
      <c r="A144" s="68" t="s">
        <v>1568</v>
      </c>
      <c r="B144" s="128" t="s">
        <v>301</v>
      </c>
      <c r="C144" s="68" t="s">
        <v>1569</v>
      </c>
      <c r="D144" s="129">
        <v>0.0</v>
      </c>
      <c r="E144" s="130" t="s">
        <v>1570</v>
      </c>
      <c r="F144" s="68"/>
      <c r="G144" s="68" t="s">
        <v>1571</v>
      </c>
      <c r="H144" s="68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ht="15.0" customHeight="1">
      <c r="A145" s="6" t="s">
        <v>1572</v>
      </c>
      <c r="B145" s="4" t="s">
        <v>301</v>
      </c>
      <c r="C145" s="6" t="s">
        <v>1573</v>
      </c>
      <c r="D145" s="55"/>
      <c r="E145" s="82"/>
      <c r="F145" s="6"/>
      <c r="G145" s="25" t="str">
        <f>HYPERLINK("mailto:suzieqsks@hotmail.com","suzieqsks@hotmail.com")</f>
        <v>suzieqsks@hotmail.com</v>
      </c>
      <c r="H145" s="6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ht="15.0" customHeight="1">
      <c r="A146" s="6" t="s">
        <v>1579</v>
      </c>
      <c r="B146" s="4" t="s">
        <v>15</v>
      </c>
      <c r="C146" s="6"/>
      <c r="D146" s="55"/>
      <c r="E146" s="82"/>
      <c r="F146" s="6"/>
      <c r="G146" s="6"/>
      <c r="H146" s="6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ht="15.0" customHeight="1">
      <c r="A147" s="6" t="s">
        <v>1580</v>
      </c>
      <c r="B147" s="4" t="s">
        <v>15</v>
      </c>
      <c r="C147" s="6"/>
      <c r="D147" s="55"/>
      <c r="E147" s="82"/>
      <c r="F147" s="6"/>
      <c r="G147" s="6"/>
      <c r="H147" s="6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ht="15.0" customHeight="1">
      <c r="A148" s="6" t="s">
        <v>1581</v>
      </c>
      <c r="B148" s="4" t="s">
        <v>23</v>
      </c>
      <c r="C148" s="6"/>
      <c r="D148" s="55"/>
      <c r="E148" s="82"/>
      <c r="F148" s="6"/>
      <c r="G148" s="6"/>
      <c r="H148" s="6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ht="15.0" customHeight="1">
      <c r="A149" s="6"/>
      <c r="B149" s="4"/>
      <c r="C149" s="6"/>
      <c r="D149" s="55"/>
      <c r="E149" s="82"/>
      <c r="F149" s="6"/>
      <c r="G149" s="6"/>
      <c r="H149" s="6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ht="15.0" customHeight="1">
      <c r="A150" s="68" t="s">
        <v>565</v>
      </c>
      <c r="B150" s="128" t="s">
        <v>1584</v>
      </c>
      <c r="C150" s="68" t="s">
        <v>1585</v>
      </c>
      <c r="D150" s="129">
        <v>0.0</v>
      </c>
      <c r="E150" s="130" t="s">
        <v>238</v>
      </c>
      <c r="F150" s="68" t="s">
        <v>1588</v>
      </c>
      <c r="G150" s="131" t="str">
        <f>HYPERLINK("mailto:jhamilton1@comcast.net","jhamilton1@comcast.net")</f>
        <v>jhamilton1@comcast.net</v>
      </c>
      <c r="H150" s="6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ht="15.0" customHeight="1">
      <c r="A151" s="6" t="s">
        <v>1591</v>
      </c>
      <c r="B151" s="4"/>
      <c r="C151" s="6" t="s">
        <v>1592</v>
      </c>
      <c r="D151" s="55"/>
      <c r="E151" s="82"/>
      <c r="F151" s="6" t="s">
        <v>1593</v>
      </c>
      <c r="G151" s="6"/>
      <c r="H151" s="6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ht="15.0" customHeight="1">
      <c r="A152" s="6" t="s">
        <v>729</v>
      </c>
      <c r="B152" s="4"/>
      <c r="C152" s="6"/>
      <c r="D152" s="55"/>
      <c r="E152" s="82"/>
      <c r="F152" s="6" t="s">
        <v>1595</v>
      </c>
      <c r="G152" s="6"/>
      <c r="H152" s="6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ht="15.0" customHeight="1">
      <c r="A153" s="6" t="s">
        <v>1596</v>
      </c>
      <c r="B153" s="4"/>
      <c r="C153" s="6"/>
      <c r="D153" s="55"/>
      <c r="E153" s="82"/>
      <c r="F153" s="6"/>
      <c r="G153" s="6"/>
      <c r="H153" s="6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ht="15.0" customHeight="1">
      <c r="A154" s="6" t="s">
        <v>106</v>
      </c>
      <c r="B154" s="4"/>
      <c r="C154" s="6"/>
      <c r="D154" s="55"/>
      <c r="E154" s="82"/>
      <c r="F154" s="6"/>
      <c r="G154" s="6"/>
      <c r="H154" s="6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ht="15.0" customHeight="1">
      <c r="A155" s="6"/>
      <c r="B155" s="4"/>
      <c r="C155" s="6"/>
      <c r="D155" s="55"/>
      <c r="E155" s="82"/>
      <c r="F155" s="6"/>
      <c r="G155" s="6"/>
      <c r="H155" s="6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ht="15.0" customHeight="1">
      <c r="A156" s="68" t="s">
        <v>1597</v>
      </c>
      <c r="B156" s="128"/>
      <c r="C156" s="68"/>
      <c r="D156" s="129">
        <v>400.0</v>
      </c>
      <c r="E156" s="130" t="s">
        <v>902</v>
      </c>
      <c r="F156" s="68"/>
      <c r="G156" s="131" t="str">
        <f>HYPERLINK("mailto:deb_sells@msn.com","deb_sells@msn.com")</f>
        <v>deb_sells@msn.com</v>
      </c>
      <c r="H156" s="6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ht="15.0" customHeight="1">
      <c r="A157" s="6"/>
      <c r="B157" s="4"/>
      <c r="C157" s="6"/>
      <c r="D157" s="55"/>
      <c r="E157" s="82"/>
      <c r="F157" s="6"/>
      <c r="G157" s="6"/>
      <c r="H157" s="6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ht="15.0" customHeight="1">
      <c r="A158" s="6"/>
      <c r="B158" s="4"/>
      <c r="C158" s="6"/>
      <c r="D158" s="55"/>
      <c r="E158" s="82"/>
      <c r="F158" s="6"/>
      <c r="G158" s="6"/>
      <c r="H158" s="6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ht="15.0" customHeight="1">
      <c r="A159" s="6"/>
      <c r="B159" s="4"/>
      <c r="C159" s="6"/>
      <c r="D159" s="55"/>
      <c r="E159" s="82"/>
      <c r="F159" s="6"/>
      <c r="G159" s="6"/>
      <c r="H159" s="6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ht="15.0" customHeight="1">
      <c r="A160" s="6" t="s">
        <v>903</v>
      </c>
      <c r="B160" s="4"/>
      <c r="C160" s="6" t="s">
        <v>254</v>
      </c>
      <c r="D160" s="55"/>
      <c r="E160" s="82"/>
      <c r="F160" s="6"/>
      <c r="G160" s="25" t="str">
        <f>HYPERLINK("mailto:captchad6@gmail.com","captchad6@gmail.com")</f>
        <v>captchad6@gmail.com</v>
      </c>
      <c r="H160" s="6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ht="15.0" customHeight="1">
      <c r="A161" s="6"/>
      <c r="B161" s="4"/>
      <c r="C161" s="6"/>
      <c r="D161" s="55"/>
      <c r="E161" s="82"/>
      <c r="F161" s="6"/>
      <c r="G161" s="6"/>
      <c r="H161" s="6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ht="15.0" customHeight="1">
      <c r="A162" s="68" t="s">
        <v>267</v>
      </c>
      <c r="B162" s="128" t="s">
        <v>23</v>
      </c>
      <c r="C162" s="68" t="s">
        <v>360</v>
      </c>
      <c r="D162" s="129">
        <v>0.0</v>
      </c>
      <c r="E162" s="130" t="s">
        <v>1606</v>
      </c>
      <c r="F162" s="68"/>
      <c r="G162" s="68"/>
      <c r="H162" s="6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ht="15.0" customHeight="1">
      <c r="A163" s="6" t="s">
        <v>269</v>
      </c>
      <c r="B163" s="4" t="s">
        <v>23</v>
      </c>
      <c r="C163" s="6"/>
      <c r="D163" s="55"/>
      <c r="E163" s="82"/>
      <c r="F163" s="6"/>
      <c r="G163" s="25" t="str">
        <f>HYPERLINK("mailto:astalapasta7@yahoo.com","astalapasta7@yahoo.com")</f>
        <v>astalapasta7@yahoo.com</v>
      </c>
      <c r="H163" s="6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ht="15.0" customHeight="1">
      <c r="A164" s="6" t="s">
        <v>1611</v>
      </c>
      <c r="B164" s="4" t="s">
        <v>30</v>
      </c>
      <c r="C164" s="6"/>
      <c r="D164" s="55"/>
      <c r="E164" s="82"/>
      <c r="F164" s="6"/>
      <c r="G164" s="6"/>
      <c r="H164" s="6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ht="15.0" customHeight="1">
      <c r="A165" s="6" t="s">
        <v>1612</v>
      </c>
      <c r="B165" s="4" t="s">
        <v>30</v>
      </c>
      <c r="C165" s="6"/>
      <c r="D165" s="55"/>
      <c r="E165" s="82"/>
      <c r="F165" s="6"/>
      <c r="G165" s="6"/>
      <c r="H165" s="6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ht="15.0" customHeight="1">
      <c r="A166" s="6" t="s">
        <v>1409</v>
      </c>
      <c r="B166" s="4" t="s">
        <v>23</v>
      </c>
      <c r="C166" s="6"/>
      <c r="D166" s="55"/>
      <c r="E166" s="82"/>
      <c r="F166" s="6"/>
      <c r="G166" s="6"/>
      <c r="H166" s="6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ht="15.0" customHeight="1">
      <c r="A167" s="6"/>
      <c r="B167" s="4"/>
      <c r="C167" s="6"/>
      <c r="D167" s="55"/>
      <c r="E167" s="82"/>
      <c r="F167" s="6"/>
      <c r="G167" s="6"/>
      <c r="H167" s="6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ht="15.0" customHeight="1">
      <c r="A168" s="68" t="s">
        <v>1385</v>
      </c>
      <c r="B168" s="128" t="s">
        <v>30</v>
      </c>
      <c r="C168" s="68" t="s">
        <v>1386</v>
      </c>
      <c r="D168" s="129">
        <v>0.0</v>
      </c>
      <c r="E168" s="130" t="s">
        <v>413</v>
      </c>
      <c r="F168" s="68"/>
      <c r="G168" s="131" t="str">
        <f>HYPERLINK("mailto:info@bocabeacon.com","info@bocabeacon.com")</f>
        <v>info@bocabeacon.com</v>
      </c>
      <c r="H168" s="6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ht="15.0" customHeight="1">
      <c r="A169" s="6" t="s">
        <v>1616</v>
      </c>
      <c r="B169" s="4" t="s">
        <v>15</v>
      </c>
      <c r="C169" s="6" t="s">
        <v>1617</v>
      </c>
      <c r="D169" s="55"/>
      <c r="E169" s="82"/>
      <c r="F169" s="6"/>
      <c r="G169" s="6"/>
      <c r="H169" s="6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ht="15.0" customHeight="1">
      <c r="A170" s="6" t="s">
        <v>1618</v>
      </c>
      <c r="B170" s="4" t="s">
        <v>23</v>
      </c>
      <c r="C170" s="6"/>
      <c r="D170" s="55"/>
      <c r="E170" s="82"/>
      <c r="F170" s="6"/>
      <c r="G170" s="6"/>
      <c r="H170" s="6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ht="15.0" customHeight="1">
      <c r="A171" s="6" t="s">
        <v>1619</v>
      </c>
      <c r="B171" s="4" t="s">
        <v>301</v>
      </c>
      <c r="C171" s="6"/>
      <c r="D171" s="55"/>
      <c r="E171" s="82"/>
      <c r="F171" s="6"/>
      <c r="G171" s="6"/>
      <c r="H171" s="6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ht="15.0" customHeight="1">
      <c r="A172" s="6" t="s">
        <v>1392</v>
      </c>
      <c r="B172" s="4" t="s">
        <v>30</v>
      </c>
      <c r="C172" s="6"/>
      <c r="D172" s="55"/>
      <c r="E172" s="82"/>
      <c r="F172" s="6"/>
      <c r="G172" s="6"/>
      <c r="H172" s="6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ht="15.0" customHeight="1">
      <c r="A173" s="6"/>
      <c r="B173" s="4"/>
      <c r="C173" s="6"/>
      <c r="D173" s="55"/>
      <c r="E173" s="82"/>
      <c r="F173" s="6"/>
      <c r="G173" s="6"/>
      <c r="H173" s="6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ht="15.0" customHeight="1">
      <c r="A174" s="68" t="s">
        <v>713</v>
      </c>
      <c r="B174" s="128" t="s">
        <v>301</v>
      </c>
      <c r="C174" s="68" t="s">
        <v>1174</v>
      </c>
      <c r="D174" s="129">
        <v>0.0</v>
      </c>
      <c r="E174" s="130" t="s">
        <v>1620</v>
      </c>
      <c r="F174" s="68"/>
      <c r="G174" s="131" t="str">
        <f>HYPERLINK("mailto:makothompson@gmail.com","makothompson@gmail.com")</f>
        <v>makothompson@gmail.com</v>
      </c>
      <c r="H174" s="6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ht="15.0" customHeight="1">
      <c r="A175" s="6" t="s">
        <v>717</v>
      </c>
      <c r="B175" s="4" t="s">
        <v>301</v>
      </c>
      <c r="C175" s="6"/>
      <c r="D175" s="55"/>
      <c r="E175" s="82"/>
      <c r="F175" s="6"/>
      <c r="G175" s="6"/>
      <c r="H175" s="6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ht="15.0" customHeight="1">
      <c r="A176" s="6" t="s">
        <v>718</v>
      </c>
      <c r="B176" s="4" t="s">
        <v>15</v>
      </c>
      <c r="C176" s="6"/>
      <c r="D176" s="55"/>
      <c r="E176" s="82"/>
      <c r="F176" s="6"/>
      <c r="G176" s="6"/>
      <c r="H176" s="6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ht="15.0" customHeight="1">
      <c r="A177" s="6" t="s">
        <v>1622</v>
      </c>
      <c r="B177" s="4"/>
      <c r="C177" s="6"/>
      <c r="D177" s="55"/>
      <c r="E177" s="82"/>
      <c r="F177" s="6"/>
      <c r="G177" s="6"/>
      <c r="H177" s="6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ht="15.0" customHeight="1">
      <c r="A178" s="6" t="s">
        <v>1175</v>
      </c>
      <c r="B178" s="4" t="s">
        <v>30</v>
      </c>
      <c r="C178" s="6"/>
      <c r="D178" s="55"/>
      <c r="E178" s="82"/>
      <c r="F178" s="6"/>
      <c r="G178" s="25" t="str">
        <f>HYPERLINK("mailto:sockeyethompson@hotmail.com","sockeyethompson@hotmail.com")</f>
        <v>sockeyethompson@hotmail.com</v>
      </c>
      <c r="H178" s="6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ht="15.0" customHeight="1">
      <c r="A179" s="6"/>
      <c r="B179" s="4"/>
      <c r="C179" s="6"/>
      <c r="D179" s="55"/>
      <c r="E179" s="82"/>
      <c r="F179" s="6"/>
      <c r="G179" s="6"/>
      <c r="H179" s="6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ht="15.0" customHeight="1">
      <c r="A180" s="68" t="s">
        <v>1627</v>
      </c>
      <c r="B180" s="128" t="s">
        <v>25</v>
      </c>
      <c r="C180" s="68" t="s">
        <v>1417</v>
      </c>
      <c r="D180" s="129">
        <v>0.0</v>
      </c>
      <c r="E180" s="130" t="s">
        <v>1186</v>
      </c>
      <c r="F180" s="68"/>
      <c r="G180" s="131" t="str">
        <f>HYPERLINK("mailto:dwj1313@gmail.com","dwj1313@gmail.com")</f>
        <v>dwj1313@gmail.com</v>
      </c>
      <c r="H180" s="6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ht="15.0" customHeight="1">
      <c r="A181" s="6" t="s">
        <v>1630</v>
      </c>
      <c r="B181" s="4" t="s">
        <v>23</v>
      </c>
      <c r="C181" s="6"/>
      <c r="D181" s="55"/>
      <c r="E181" s="82"/>
      <c r="F181" s="6"/>
      <c r="G181" s="6"/>
      <c r="H181" s="6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ht="15.0" customHeight="1">
      <c r="A182" s="6" t="s">
        <v>1631</v>
      </c>
      <c r="B182" s="4" t="s">
        <v>25</v>
      </c>
      <c r="C182" s="6"/>
      <c r="D182" s="55"/>
      <c r="E182" s="82"/>
      <c r="F182" s="6"/>
      <c r="G182" s="6"/>
      <c r="H182" s="6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ht="15.0" customHeight="1">
      <c r="A183" s="6" t="s">
        <v>1633</v>
      </c>
      <c r="B183" s="4" t="s">
        <v>15</v>
      </c>
      <c r="C183" s="6"/>
      <c r="D183" s="55"/>
      <c r="E183" s="82"/>
      <c r="F183" s="6"/>
      <c r="G183" s="6"/>
      <c r="H183" s="6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ht="15.0" customHeight="1">
      <c r="A184" s="6" t="s">
        <v>1187</v>
      </c>
      <c r="B184" s="4" t="s">
        <v>23</v>
      </c>
      <c r="C184" s="6"/>
      <c r="D184" s="55"/>
      <c r="E184" s="82"/>
      <c r="F184" s="6"/>
      <c r="G184" s="6"/>
      <c r="H184" s="6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ht="15.0" customHeight="1">
      <c r="A185" s="6"/>
      <c r="B185" s="4"/>
      <c r="C185" s="6"/>
      <c r="D185" s="55"/>
      <c r="E185" s="82"/>
      <c r="F185" s="6"/>
      <c r="G185" s="6"/>
      <c r="H185" s="6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ht="15.0" customHeight="1">
      <c r="A186" s="68" t="s">
        <v>1634</v>
      </c>
      <c r="B186" s="128" t="s">
        <v>30</v>
      </c>
      <c r="C186" s="68" t="s">
        <v>330</v>
      </c>
      <c r="D186" s="129">
        <v>0.0</v>
      </c>
      <c r="E186" s="130" t="s">
        <v>1635</v>
      </c>
      <c r="F186" s="68"/>
      <c r="G186" s="25" t="str">
        <f>HYPERLINK("mailto:bocagrandehomes@gmail.com","bocagrandehomes@gmail.com")</f>
        <v>bocagrandehomes@gmail.com</v>
      </c>
      <c r="H186" s="6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ht="15.0" customHeight="1">
      <c r="A187" s="6" t="s">
        <v>1604</v>
      </c>
      <c r="B187" s="4" t="s">
        <v>30</v>
      </c>
      <c r="C187" s="6"/>
      <c r="D187" s="55"/>
      <c r="E187" s="82"/>
      <c r="F187" s="6"/>
      <c r="G187" s="6"/>
      <c r="H187" s="6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ht="15.0" customHeight="1">
      <c r="A188" s="6" t="s">
        <v>1637</v>
      </c>
      <c r="B188" s="4" t="s">
        <v>15</v>
      </c>
      <c r="C188" s="6"/>
      <c r="D188" s="55"/>
      <c r="E188" s="82"/>
      <c r="F188" s="6"/>
      <c r="G188" s="6"/>
      <c r="H188" s="6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ht="15.0" customHeight="1">
      <c r="A189" s="6" t="s">
        <v>1639</v>
      </c>
      <c r="B189" s="4"/>
      <c r="C189" s="6"/>
      <c r="D189" s="55"/>
      <c r="E189" s="82"/>
      <c r="F189" s="6"/>
      <c r="G189" s="6"/>
      <c r="H189" s="6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ht="15.0" customHeight="1">
      <c r="A190" s="6" t="s">
        <v>1640</v>
      </c>
      <c r="B190" s="4" t="s">
        <v>23</v>
      </c>
      <c r="C190" s="6"/>
      <c r="D190" s="55"/>
      <c r="E190" s="82"/>
      <c r="F190" s="6"/>
      <c r="G190" s="6"/>
      <c r="H190" s="6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ht="15.0" customHeight="1">
      <c r="A191" s="6"/>
      <c r="B191" s="4"/>
      <c r="C191" s="6"/>
      <c r="D191" s="55"/>
      <c r="E191" s="82"/>
      <c r="F191" s="6"/>
      <c r="G191" s="6"/>
      <c r="H191" s="6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ht="15.0" customHeight="1">
      <c r="A192" s="68" t="s">
        <v>1200</v>
      </c>
      <c r="B192" s="128" t="s">
        <v>23</v>
      </c>
      <c r="C192" s="68" t="s">
        <v>1641</v>
      </c>
      <c r="D192" s="129">
        <v>0.0</v>
      </c>
      <c r="E192" s="123" t="s">
        <v>879</v>
      </c>
      <c r="F192" s="68"/>
      <c r="G192" s="131" t="str">
        <f>HYPERLINK("mailto:treehudson@yahoo.com","treehudson@yahoo.com")</f>
        <v>treehudson@yahoo.com</v>
      </c>
      <c r="H192" s="6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ht="15.0" customHeight="1">
      <c r="A193" s="6" t="s">
        <v>55</v>
      </c>
      <c r="B193" s="4" t="s">
        <v>30</v>
      </c>
      <c r="C193" s="6"/>
      <c r="D193" s="55"/>
      <c r="E193" s="82"/>
      <c r="F193" s="6"/>
      <c r="G193" s="6"/>
      <c r="H193" s="6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ht="15.0" customHeight="1">
      <c r="A194" s="6" t="s">
        <v>1203</v>
      </c>
      <c r="B194" s="4" t="s">
        <v>30</v>
      </c>
      <c r="C194" s="6"/>
      <c r="D194" s="55"/>
      <c r="E194" s="82"/>
      <c r="F194" s="6"/>
      <c r="G194" s="6"/>
      <c r="H194" s="6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ht="15.0" customHeight="1">
      <c r="A195" s="6" t="s">
        <v>1648</v>
      </c>
      <c r="B195" s="4" t="s">
        <v>15</v>
      </c>
      <c r="C195" s="6"/>
      <c r="D195" s="55"/>
      <c r="E195" s="82"/>
      <c r="F195" s="6"/>
      <c r="G195" s="6"/>
      <c r="H195" s="6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ht="15.0" customHeight="1">
      <c r="A196" s="6" t="s">
        <v>575</v>
      </c>
      <c r="B196" s="4" t="s">
        <v>23</v>
      </c>
      <c r="C196" s="6" t="s">
        <v>1650</v>
      </c>
      <c r="D196" s="55"/>
      <c r="E196" s="82"/>
      <c r="F196" s="6"/>
      <c r="G196" s="6"/>
      <c r="H196" s="6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ht="15.0" customHeight="1">
      <c r="A197" s="6"/>
      <c r="B197" s="4"/>
      <c r="C197" s="6"/>
      <c r="D197" s="55"/>
      <c r="E197" s="82"/>
      <c r="F197" s="6"/>
      <c r="G197" s="6"/>
      <c r="H197" s="6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ht="15.0" customHeight="1">
      <c r="A198" s="68" t="s">
        <v>1653</v>
      </c>
      <c r="B198" s="128" t="s">
        <v>15</v>
      </c>
      <c r="C198" s="68" t="s">
        <v>1654</v>
      </c>
      <c r="D198" s="129">
        <v>0.0</v>
      </c>
      <c r="E198" s="130"/>
      <c r="F198" s="68"/>
      <c r="G198" s="68"/>
      <c r="H198" s="6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ht="15.0" customHeight="1">
      <c r="A199" s="6" t="s">
        <v>1567</v>
      </c>
      <c r="B199" s="4" t="s">
        <v>23</v>
      </c>
      <c r="C199" s="6"/>
      <c r="D199" s="55"/>
      <c r="E199" s="82"/>
      <c r="F199" s="6"/>
      <c r="G199" s="6"/>
      <c r="H199" s="6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ht="15.0" customHeight="1">
      <c r="A200" s="6"/>
      <c r="B200" s="4"/>
      <c r="C200" s="6"/>
      <c r="D200" s="55"/>
      <c r="E200" s="82"/>
      <c r="F200" s="6"/>
      <c r="G200" s="6"/>
      <c r="H200" s="6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ht="15.0" customHeight="1">
      <c r="A201" s="6"/>
      <c r="B201" s="4"/>
      <c r="C201" s="6"/>
      <c r="D201" s="55"/>
      <c r="E201" s="82"/>
      <c r="F201" s="6"/>
      <c r="G201" s="6"/>
      <c r="H201" s="6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ht="15.0" customHeight="1">
      <c r="A202" s="6" t="s">
        <v>915</v>
      </c>
      <c r="B202" s="4"/>
      <c r="C202" s="6"/>
      <c r="D202" s="55"/>
      <c r="E202" s="82" t="s">
        <v>914</v>
      </c>
      <c r="F202" s="6"/>
      <c r="G202" s="6"/>
      <c r="H202" s="6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ht="15.0" customHeight="1">
      <c r="A203" s="6"/>
      <c r="B203" s="4"/>
      <c r="C203" s="6"/>
      <c r="D203" s="55"/>
      <c r="E203" s="82"/>
      <c r="F203" s="6"/>
      <c r="G203" s="6"/>
      <c r="H203" s="6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ht="15.0" customHeight="1">
      <c r="A204" s="68" t="s">
        <v>1656</v>
      </c>
      <c r="B204" s="128" t="s">
        <v>23</v>
      </c>
      <c r="C204" s="68"/>
      <c r="D204" s="129">
        <v>0.0</v>
      </c>
      <c r="E204" s="130" t="s">
        <v>419</v>
      </c>
      <c r="F204" s="68"/>
      <c r="G204" s="68"/>
      <c r="H204" s="6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ht="15.0" customHeight="1">
      <c r="A205" s="6" t="s">
        <v>1657</v>
      </c>
      <c r="B205" s="4" t="s">
        <v>301</v>
      </c>
      <c r="C205" s="6"/>
      <c r="D205" s="55"/>
      <c r="E205" s="82"/>
      <c r="F205" s="6"/>
      <c r="G205" s="6"/>
      <c r="H205" s="6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ht="15.0" customHeight="1">
      <c r="A206" s="6" t="s">
        <v>1659</v>
      </c>
      <c r="B206" s="4" t="s">
        <v>25</v>
      </c>
      <c r="C206" s="6"/>
      <c r="D206" s="55"/>
      <c r="E206" s="82"/>
      <c r="F206" s="6"/>
      <c r="G206" s="6"/>
      <c r="H206" s="6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ht="15.0" customHeight="1">
      <c r="A207" s="6" t="s">
        <v>1662</v>
      </c>
      <c r="B207" s="4" t="s">
        <v>23</v>
      </c>
      <c r="C207" s="6"/>
      <c r="D207" s="55"/>
      <c r="E207" s="82"/>
      <c r="F207" s="6"/>
      <c r="G207" s="6"/>
      <c r="H207" s="6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ht="15.0" customHeight="1">
      <c r="A208" s="6" t="s">
        <v>1664</v>
      </c>
      <c r="B208" s="4" t="s">
        <v>25</v>
      </c>
      <c r="C208" s="6"/>
      <c r="D208" s="55"/>
      <c r="E208" s="82"/>
      <c r="F208" s="6"/>
      <c r="G208" s="6"/>
      <c r="H208" s="6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ht="15.0" customHeight="1">
      <c r="A209" s="6"/>
      <c r="B209" s="4"/>
      <c r="C209" s="6"/>
      <c r="D209" s="55"/>
      <c r="E209" s="82"/>
      <c r="F209" s="6"/>
      <c r="G209" s="6"/>
      <c r="H209" s="6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ht="15.0" customHeight="1">
      <c r="A210" s="68" t="s">
        <v>1665</v>
      </c>
      <c r="B210" s="128" t="s">
        <v>23</v>
      </c>
      <c r="C210" s="68"/>
      <c r="D210" s="129"/>
      <c r="E210" s="130" t="s">
        <v>370</v>
      </c>
      <c r="F210" s="68"/>
      <c r="G210" s="68"/>
      <c r="H210" s="6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ht="15.0" customHeight="1">
      <c r="A211" s="6" t="s">
        <v>1273</v>
      </c>
      <c r="B211" s="4" t="s">
        <v>23</v>
      </c>
      <c r="C211" s="6"/>
      <c r="D211" s="55"/>
      <c r="E211" s="82"/>
      <c r="F211" s="6"/>
      <c r="G211" s="6"/>
      <c r="H211" s="6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ht="15.0" customHeight="1">
      <c r="A212" s="6" t="s">
        <v>779</v>
      </c>
      <c r="B212" s="4" t="s">
        <v>23</v>
      </c>
      <c r="C212" s="6"/>
      <c r="D212" s="55"/>
      <c r="E212" s="82"/>
      <c r="F212" s="6"/>
      <c r="G212" s="6"/>
      <c r="H212" s="6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ht="15.0" customHeight="1">
      <c r="A213" s="6" t="s">
        <v>1668</v>
      </c>
      <c r="B213" s="4" t="s">
        <v>15</v>
      </c>
      <c r="C213" s="6"/>
      <c r="D213" s="55"/>
      <c r="E213" s="82"/>
      <c r="F213" s="6"/>
      <c r="G213" s="6"/>
      <c r="H213" s="6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ht="15.0" customHeight="1">
      <c r="A214" s="6" t="s">
        <v>519</v>
      </c>
      <c r="B214" s="4" t="s">
        <v>25</v>
      </c>
      <c r="C214" s="6"/>
      <c r="D214" s="55"/>
      <c r="E214" s="82"/>
      <c r="F214" s="6"/>
      <c r="G214" s="6"/>
      <c r="H214" s="6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ht="15.0" customHeight="1">
      <c r="A215" s="6"/>
      <c r="B215" s="4"/>
      <c r="C215" s="6"/>
      <c r="D215" s="55"/>
      <c r="E215" s="82"/>
      <c r="F215" s="6"/>
      <c r="G215" s="6"/>
      <c r="H215" s="6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ht="15.0" customHeight="1">
      <c r="A216" s="6"/>
      <c r="B216" s="4"/>
      <c r="C216" s="6"/>
      <c r="D216" s="55"/>
      <c r="E216" s="82"/>
      <c r="F216" s="6"/>
      <c r="G216" s="6"/>
      <c r="H216" s="6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ht="15.0" customHeight="1">
      <c r="A217" s="6"/>
      <c r="B217" s="4"/>
      <c r="C217" s="6"/>
      <c r="D217" s="55"/>
      <c r="E217" s="82"/>
      <c r="F217" s="6"/>
      <c r="G217" s="6"/>
      <c r="H217" s="6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ht="15.0" customHeight="1">
      <c r="A218" s="6"/>
      <c r="B218" s="4"/>
      <c r="C218" s="6"/>
      <c r="D218" s="55"/>
      <c r="E218" s="82"/>
      <c r="F218" s="6"/>
      <c r="G218" s="6"/>
      <c r="H218" s="6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ht="15.0" customHeight="1">
      <c r="A219" s="6"/>
      <c r="B219" s="4"/>
      <c r="C219" s="6"/>
      <c r="D219" s="55"/>
      <c r="E219" s="82"/>
      <c r="F219" s="6"/>
      <c r="G219" s="6"/>
      <c r="H219" s="6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ht="15.0" customHeight="1">
      <c r="A220" s="6"/>
      <c r="B220" s="4"/>
      <c r="C220" s="6"/>
      <c r="D220" s="55"/>
      <c r="E220" s="82"/>
      <c r="F220" s="6"/>
      <c r="G220" s="6"/>
      <c r="H220" s="6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ht="15.0" customHeight="1">
      <c r="A221" s="6"/>
      <c r="B221" s="4"/>
      <c r="C221" s="6"/>
      <c r="D221" s="55"/>
      <c r="E221" s="82"/>
      <c r="F221" s="6"/>
      <c r="G221" s="6"/>
      <c r="H221" s="6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ht="15.0" customHeight="1">
      <c r="A222" s="6"/>
      <c r="B222" s="4"/>
      <c r="C222" s="6"/>
      <c r="D222" s="55"/>
      <c r="E222" s="82"/>
      <c r="F222" s="6"/>
      <c r="G222" s="6"/>
      <c r="H222" s="6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ht="15.0" customHeight="1">
      <c r="A223" s="6"/>
      <c r="B223" s="4"/>
      <c r="C223" s="6"/>
      <c r="D223" s="55"/>
      <c r="E223" s="82"/>
      <c r="F223" s="6"/>
      <c r="G223" s="6"/>
      <c r="H223" s="6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ht="15.0" customHeight="1">
      <c r="A224" s="6"/>
      <c r="B224" s="4"/>
      <c r="C224" s="6"/>
      <c r="D224" s="55"/>
      <c r="E224" s="82"/>
      <c r="F224" s="6"/>
      <c r="G224" s="6"/>
      <c r="H224" s="6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ht="15.0" customHeight="1">
      <c r="A225" s="6"/>
      <c r="B225" s="4"/>
      <c r="C225" s="6"/>
      <c r="D225" s="55"/>
      <c r="E225" s="82"/>
      <c r="F225" s="6"/>
      <c r="G225" s="6"/>
      <c r="H225" s="6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ht="15.0" customHeight="1">
      <c r="A226" s="6"/>
      <c r="B226" s="4"/>
      <c r="C226" s="6"/>
      <c r="D226" s="55"/>
      <c r="E226" s="82"/>
      <c r="F226" s="6"/>
      <c r="G226" s="6"/>
      <c r="H226" s="6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ht="15.0" customHeight="1">
      <c r="A227" s="6"/>
      <c r="B227" s="4"/>
      <c r="C227" s="6"/>
      <c r="D227" s="55"/>
      <c r="E227" s="82"/>
      <c r="F227" s="6"/>
      <c r="G227" s="6"/>
      <c r="H227" s="6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ht="15.0" customHeight="1">
      <c r="A228" s="6"/>
      <c r="B228" s="4"/>
      <c r="C228" s="6"/>
      <c r="D228" s="55"/>
      <c r="E228" s="82"/>
      <c r="F228" s="6"/>
      <c r="G228" s="6"/>
      <c r="H228" s="6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ht="15.0" customHeight="1">
      <c r="A229" s="6"/>
      <c r="B229" s="4"/>
      <c r="C229" s="6"/>
      <c r="D229" s="55"/>
      <c r="E229" s="82"/>
      <c r="F229" s="6"/>
      <c r="G229" s="6"/>
      <c r="H229" s="6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ht="15.0" customHeight="1">
      <c r="A230" s="6"/>
      <c r="B230" s="4"/>
      <c r="C230" s="6"/>
      <c r="D230" s="55"/>
      <c r="E230" s="82"/>
      <c r="F230" s="6"/>
      <c r="G230" s="6"/>
      <c r="H230" s="6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ht="15.0" customHeight="1">
      <c r="A231" s="6"/>
      <c r="B231" s="4"/>
      <c r="C231" s="6"/>
      <c r="D231" s="55"/>
      <c r="E231" s="82"/>
      <c r="F231" s="6"/>
      <c r="G231" s="6"/>
      <c r="H231" s="6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ht="15.0" customHeight="1">
      <c r="A232" s="6"/>
      <c r="B232" s="4"/>
      <c r="C232" s="6"/>
      <c r="D232" s="55"/>
      <c r="E232" s="82"/>
      <c r="F232" s="6"/>
      <c r="G232" s="6"/>
      <c r="H232" s="6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ht="15.0" customHeight="1">
      <c r="A233" s="6"/>
      <c r="B233" s="4"/>
      <c r="C233" s="6"/>
      <c r="D233" s="55"/>
      <c r="E233" s="82"/>
      <c r="F233" s="6"/>
      <c r="G233" s="6"/>
      <c r="H233" s="6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ht="15.0" customHeight="1">
      <c r="A234" s="6"/>
      <c r="B234" s="4"/>
      <c r="C234" s="6"/>
      <c r="D234" s="55"/>
      <c r="E234" s="82"/>
      <c r="F234" s="6"/>
      <c r="G234" s="6"/>
      <c r="H234" s="6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ht="15.0" customHeight="1">
      <c r="A235" s="6"/>
      <c r="B235" s="4"/>
      <c r="C235" s="6"/>
      <c r="D235" s="55"/>
      <c r="E235" s="82"/>
      <c r="F235" s="6"/>
      <c r="G235" s="6"/>
      <c r="H235" s="6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ht="15.0" customHeight="1">
      <c r="A236" s="6"/>
      <c r="B236" s="4"/>
      <c r="C236" s="6"/>
      <c r="D236" s="55"/>
      <c r="E236" s="82"/>
      <c r="F236" s="6"/>
      <c r="G236" s="6"/>
      <c r="H236" s="6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ht="15.0" customHeight="1">
      <c r="A237" s="6"/>
      <c r="B237" s="4"/>
      <c r="C237" s="6"/>
      <c r="D237" s="55"/>
      <c r="E237" s="82"/>
      <c r="F237" s="6"/>
      <c r="G237" s="6"/>
      <c r="H237" s="6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ht="15.0" customHeight="1">
      <c r="A238" s="6"/>
      <c r="B238" s="4"/>
      <c r="C238" s="6"/>
      <c r="D238" s="55"/>
      <c r="E238" s="82"/>
      <c r="F238" s="6"/>
      <c r="G238" s="6"/>
      <c r="H238" s="6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ht="15.0" customHeight="1">
      <c r="A239" s="6"/>
      <c r="B239" s="4"/>
      <c r="C239" s="6"/>
      <c r="D239" s="55"/>
      <c r="E239" s="82"/>
      <c r="F239" s="6"/>
      <c r="G239" s="6"/>
      <c r="H239" s="6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ht="15.0" customHeight="1">
      <c r="A240" s="6"/>
      <c r="B240" s="4"/>
      <c r="C240" s="6"/>
      <c r="D240" s="55"/>
      <c r="E240" s="82"/>
      <c r="F240" s="6"/>
      <c r="G240" s="6"/>
      <c r="H240" s="6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ht="15.0" customHeight="1">
      <c r="A241" s="6"/>
      <c r="B241" s="4"/>
      <c r="C241" s="6"/>
      <c r="D241" s="55"/>
      <c r="E241" s="82"/>
      <c r="F241" s="6"/>
      <c r="G241" s="6"/>
      <c r="H241" s="6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ht="15.0" customHeight="1">
      <c r="A242" s="6"/>
      <c r="B242" s="4"/>
      <c r="C242" s="6"/>
      <c r="D242" s="55"/>
      <c r="E242" s="82"/>
      <c r="F242" s="6"/>
      <c r="G242" s="6"/>
      <c r="H242" s="6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ht="15.0" customHeight="1">
      <c r="A243" s="6"/>
      <c r="B243" s="4"/>
      <c r="C243" s="6"/>
      <c r="D243" s="55"/>
      <c r="E243" s="82"/>
      <c r="F243" s="6"/>
      <c r="G243" s="6"/>
      <c r="H243" s="6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ht="15.0" customHeight="1">
      <c r="A244" s="6"/>
      <c r="B244" s="4"/>
      <c r="C244" s="6"/>
      <c r="D244" s="55"/>
      <c r="E244" s="82"/>
      <c r="F244" s="6"/>
      <c r="G244" s="6"/>
      <c r="H244" s="6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ht="15.0" customHeight="1">
      <c r="A245" s="6"/>
      <c r="B245" s="4"/>
      <c r="C245" s="6"/>
      <c r="D245" s="55"/>
      <c r="E245" s="82"/>
      <c r="F245" s="6"/>
      <c r="G245" s="6"/>
      <c r="H245" s="6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ht="15.0" customHeight="1">
      <c r="A246" s="6"/>
      <c r="B246" s="4"/>
      <c r="C246" s="6"/>
      <c r="D246" s="55"/>
      <c r="E246" s="82"/>
      <c r="F246" s="6"/>
      <c r="G246" s="6"/>
      <c r="H246" s="6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ht="15.0" customHeight="1">
      <c r="A247" s="6"/>
      <c r="B247" s="4"/>
      <c r="C247" s="6"/>
      <c r="D247" s="55"/>
      <c r="E247" s="82"/>
      <c r="F247" s="6"/>
      <c r="G247" s="6"/>
      <c r="H247" s="6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ht="15.0" customHeight="1">
      <c r="A248" s="6"/>
      <c r="B248" s="4"/>
      <c r="C248" s="6"/>
      <c r="D248" s="55"/>
      <c r="E248" s="82"/>
      <c r="F248" s="6"/>
      <c r="G248" s="6"/>
      <c r="H248" s="6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ht="15.0" customHeight="1">
      <c r="A249" s="6"/>
      <c r="B249" s="4"/>
      <c r="C249" s="6"/>
      <c r="D249" s="55"/>
      <c r="E249" s="82"/>
      <c r="F249" s="6"/>
      <c r="G249" s="6"/>
      <c r="H249" s="6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ht="15.0" customHeight="1">
      <c r="A250" s="6"/>
      <c r="B250" s="4"/>
      <c r="C250" s="6"/>
      <c r="D250" s="55"/>
      <c r="E250" s="82"/>
      <c r="F250" s="6"/>
      <c r="G250" s="6"/>
      <c r="H250" s="6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ht="15.0" customHeight="1">
      <c r="A251" s="6"/>
      <c r="B251" s="4"/>
      <c r="C251" s="6"/>
      <c r="D251" s="55"/>
      <c r="E251" s="82"/>
      <c r="F251" s="6"/>
      <c r="G251" s="6"/>
      <c r="H251" s="6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ht="15.0" customHeight="1">
      <c r="A252" s="6"/>
      <c r="B252" s="4"/>
      <c r="C252" s="6"/>
      <c r="D252" s="55"/>
      <c r="E252" s="82"/>
      <c r="F252" s="6"/>
      <c r="G252" s="6"/>
      <c r="H252" s="6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ht="15.0" customHeight="1">
      <c r="A253" s="6"/>
      <c r="B253" s="4"/>
      <c r="C253" s="6"/>
      <c r="D253" s="55"/>
      <c r="E253" s="82"/>
      <c r="F253" s="6"/>
      <c r="G253" s="6"/>
      <c r="H253" s="6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ht="15.0" customHeight="1">
      <c r="A254" s="6"/>
      <c r="B254" s="4"/>
      <c r="C254" s="6"/>
      <c r="D254" s="55"/>
      <c r="E254" s="82"/>
      <c r="F254" s="6"/>
      <c r="G254" s="6"/>
      <c r="H254" s="6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ht="15.0" customHeight="1">
      <c r="A255" s="6"/>
      <c r="B255" s="4"/>
      <c r="C255" s="6"/>
      <c r="D255" s="55"/>
      <c r="E255" s="82"/>
      <c r="F255" s="6"/>
      <c r="G255" s="6"/>
      <c r="H255" s="6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ht="15.0" customHeight="1">
      <c r="A256" s="6"/>
      <c r="B256" s="4"/>
      <c r="C256" s="6"/>
      <c r="D256" s="55"/>
      <c r="E256" s="82"/>
      <c r="F256" s="6"/>
      <c r="G256" s="6"/>
      <c r="H256" s="6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ht="15.0" customHeight="1">
      <c r="A257" s="6"/>
      <c r="B257" s="4"/>
      <c r="C257" s="6"/>
      <c r="D257" s="55"/>
      <c r="E257" s="82"/>
      <c r="F257" s="6"/>
      <c r="G257" s="6"/>
      <c r="H257" s="6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ht="15.0" customHeight="1">
      <c r="A258" s="6"/>
      <c r="B258" s="4"/>
      <c r="C258" s="6"/>
      <c r="D258" s="55"/>
      <c r="E258" s="82"/>
      <c r="F258" s="6"/>
      <c r="G258" s="6"/>
      <c r="H258" s="6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ht="15.0" customHeight="1">
      <c r="A259" s="6"/>
      <c r="B259" s="4"/>
      <c r="C259" s="6"/>
      <c r="D259" s="55"/>
      <c r="E259" s="82"/>
      <c r="F259" s="6"/>
      <c r="G259" s="6"/>
      <c r="H259" s="6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ht="15.0" customHeight="1">
      <c r="A260" s="6"/>
      <c r="B260" s="4"/>
      <c r="C260" s="6"/>
      <c r="D260" s="55"/>
      <c r="E260" s="82"/>
      <c r="F260" s="6"/>
      <c r="G260" s="6"/>
      <c r="H260" s="6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ht="15.0" customHeight="1">
      <c r="A261" s="6"/>
      <c r="B261" s="4"/>
      <c r="C261" s="6"/>
      <c r="D261" s="55"/>
      <c r="E261" s="82"/>
      <c r="F261" s="6"/>
      <c r="G261" s="6"/>
      <c r="H261" s="6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ht="15.0" customHeight="1">
      <c r="A262" s="6"/>
      <c r="B262" s="4"/>
      <c r="C262" s="6"/>
      <c r="D262" s="55"/>
      <c r="E262" s="82"/>
      <c r="F262" s="6"/>
      <c r="G262" s="6"/>
      <c r="H262" s="6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ht="15.0" customHeight="1">
      <c r="A263" s="6"/>
      <c r="B263" s="4"/>
      <c r="C263" s="6"/>
      <c r="D263" s="55"/>
      <c r="E263" s="82"/>
      <c r="F263" s="6"/>
      <c r="G263" s="6"/>
      <c r="H263" s="6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ht="15.0" customHeight="1">
      <c r="A264" s="6"/>
      <c r="B264" s="4"/>
      <c r="C264" s="6"/>
      <c r="D264" s="55"/>
      <c r="E264" s="82"/>
      <c r="F264" s="6"/>
      <c r="G264" s="6"/>
      <c r="H264" s="6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ht="15.0" customHeight="1">
      <c r="A265" s="6"/>
      <c r="B265" s="4"/>
      <c r="C265" s="6"/>
      <c r="D265" s="55"/>
      <c r="E265" s="82"/>
      <c r="F265" s="6"/>
      <c r="G265" s="6"/>
      <c r="H265" s="6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ht="15.0" customHeight="1">
      <c r="A266" s="6"/>
      <c r="B266" s="4"/>
      <c r="C266" s="6"/>
      <c r="D266" s="55"/>
      <c r="E266" s="82"/>
      <c r="F266" s="6"/>
      <c r="G266" s="6"/>
      <c r="H266" s="6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ht="15.0" customHeight="1">
      <c r="A267" s="6"/>
      <c r="B267" s="4"/>
      <c r="C267" s="6"/>
      <c r="D267" s="55"/>
      <c r="E267" s="82"/>
      <c r="F267" s="6"/>
      <c r="G267" s="6"/>
      <c r="H267" s="6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ht="15.0" customHeight="1">
      <c r="A268" s="6"/>
      <c r="B268" s="4"/>
      <c r="C268" s="6"/>
      <c r="D268" s="55"/>
      <c r="E268" s="82"/>
      <c r="F268" s="6"/>
      <c r="G268" s="6"/>
      <c r="H268" s="6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ht="15.0" customHeight="1">
      <c r="A269" s="6"/>
      <c r="B269" s="4"/>
      <c r="C269" s="6"/>
      <c r="D269" s="55"/>
      <c r="E269" s="82"/>
      <c r="F269" s="6"/>
      <c r="G269" s="6"/>
      <c r="H269" s="6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ht="15.0" customHeight="1">
      <c r="A270" s="6"/>
      <c r="B270" s="4"/>
      <c r="C270" s="6"/>
      <c r="D270" s="55"/>
      <c r="E270" s="82"/>
      <c r="F270" s="6"/>
      <c r="G270" s="6"/>
      <c r="H270" s="6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ht="15.0" customHeight="1">
      <c r="A271" s="6"/>
      <c r="B271" s="4"/>
      <c r="C271" s="6"/>
      <c r="D271" s="55"/>
      <c r="E271" s="82"/>
      <c r="F271" s="6"/>
      <c r="G271" s="6"/>
      <c r="H271" s="6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ht="15.0" customHeight="1">
      <c r="A272" s="6"/>
      <c r="B272" s="4"/>
      <c r="C272" s="6"/>
      <c r="D272" s="55"/>
      <c r="E272" s="82"/>
      <c r="F272" s="6"/>
      <c r="G272" s="6"/>
      <c r="H272" s="6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ht="15.0" customHeight="1">
      <c r="A273" s="6"/>
      <c r="B273" s="4"/>
      <c r="C273" s="6"/>
      <c r="D273" s="55"/>
      <c r="E273" s="82"/>
      <c r="F273" s="6"/>
      <c r="G273" s="6"/>
      <c r="H273" s="6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ht="15.0" customHeight="1">
      <c r="A274" s="6"/>
      <c r="B274" s="4"/>
      <c r="C274" s="6"/>
      <c r="D274" s="55"/>
      <c r="E274" s="82"/>
      <c r="F274" s="6"/>
      <c r="G274" s="6"/>
      <c r="H274" s="6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ht="15.0" customHeight="1">
      <c r="A275" s="6"/>
      <c r="B275" s="4"/>
      <c r="C275" s="6"/>
      <c r="D275" s="55"/>
      <c r="E275" s="82"/>
      <c r="F275" s="6"/>
      <c r="G275" s="6"/>
      <c r="H275" s="6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ht="15.0" customHeight="1">
      <c r="A276" s="6"/>
      <c r="B276" s="4"/>
      <c r="C276" s="6"/>
      <c r="D276" s="55"/>
      <c r="E276" s="82"/>
      <c r="F276" s="6"/>
      <c r="G276" s="6"/>
      <c r="H276" s="6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ht="15.0" customHeight="1">
      <c r="A277" s="6"/>
      <c r="B277" s="4"/>
      <c r="C277" s="6"/>
      <c r="D277" s="55"/>
      <c r="E277" s="82"/>
      <c r="F277" s="6"/>
      <c r="G277" s="6"/>
      <c r="H277" s="6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ht="15.0" customHeight="1">
      <c r="A278" s="6"/>
      <c r="B278" s="4"/>
      <c r="C278" s="6"/>
      <c r="D278" s="55"/>
      <c r="E278" s="82"/>
      <c r="F278" s="6"/>
      <c r="G278" s="6"/>
      <c r="H278" s="6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ht="15.0" customHeight="1">
      <c r="A279" s="6"/>
      <c r="B279" s="4"/>
      <c r="C279" s="6"/>
      <c r="D279" s="55"/>
      <c r="E279" s="82"/>
      <c r="F279" s="6"/>
      <c r="G279" s="6"/>
      <c r="H279" s="6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ht="15.0" customHeight="1">
      <c r="A280" s="6"/>
      <c r="B280" s="4"/>
      <c r="C280" s="6"/>
      <c r="D280" s="55"/>
      <c r="E280" s="82"/>
      <c r="F280" s="6"/>
      <c r="G280" s="6"/>
      <c r="H280" s="6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ht="15.0" customHeight="1">
      <c r="A281" s="6"/>
      <c r="B281" s="4"/>
      <c r="C281" s="6"/>
      <c r="D281" s="55"/>
      <c r="E281" s="82"/>
      <c r="F281" s="6"/>
      <c r="G281" s="6"/>
      <c r="H281" s="6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ht="15.0" customHeight="1">
      <c r="A282" s="6"/>
      <c r="B282" s="4"/>
      <c r="C282" s="6"/>
      <c r="D282" s="55"/>
      <c r="E282" s="82"/>
      <c r="F282" s="6"/>
      <c r="G282" s="6"/>
      <c r="H282" s="6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ht="15.0" customHeight="1">
      <c r="A283" s="6"/>
      <c r="B283" s="4"/>
      <c r="C283" s="6"/>
      <c r="D283" s="55"/>
      <c r="E283" s="82"/>
      <c r="F283" s="6"/>
      <c r="G283" s="6"/>
      <c r="H283" s="6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ht="15.0" customHeight="1">
      <c r="A284" s="6"/>
      <c r="B284" s="4"/>
      <c r="C284" s="6"/>
      <c r="D284" s="55"/>
      <c r="E284" s="82"/>
      <c r="F284" s="6"/>
      <c r="G284" s="6"/>
      <c r="H284" s="6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ht="15.0" customHeight="1">
      <c r="A285" s="6"/>
      <c r="B285" s="4"/>
      <c r="C285" s="6"/>
      <c r="D285" s="55"/>
      <c r="E285" s="82"/>
      <c r="F285" s="6"/>
      <c r="G285" s="6"/>
      <c r="H285" s="6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ht="15.0" customHeight="1">
      <c r="A286" s="6"/>
      <c r="B286" s="4"/>
      <c r="C286" s="6"/>
      <c r="D286" s="55"/>
      <c r="E286" s="82"/>
      <c r="F286" s="6"/>
      <c r="G286" s="6"/>
      <c r="H286" s="6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ht="15.0" customHeight="1">
      <c r="A287" s="6"/>
      <c r="B287" s="4"/>
      <c r="C287" s="6"/>
      <c r="D287" s="55"/>
      <c r="E287" s="82"/>
      <c r="F287" s="6"/>
      <c r="G287" s="6"/>
      <c r="H287" s="6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ht="15.0" customHeight="1">
      <c r="A288" s="6"/>
      <c r="B288" s="4"/>
      <c r="C288" s="6"/>
      <c r="D288" s="55"/>
      <c r="E288" s="82"/>
      <c r="F288" s="6"/>
      <c r="G288" s="6"/>
      <c r="H288" s="6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ht="15.0" customHeight="1">
      <c r="A289" s="6"/>
      <c r="B289" s="4"/>
      <c r="C289" s="6"/>
      <c r="D289" s="55"/>
      <c r="E289" s="82"/>
      <c r="F289" s="6"/>
      <c r="G289" s="6"/>
      <c r="H289" s="6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ht="15.0" customHeight="1">
      <c r="A290" s="6"/>
      <c r="B290" s="4"/>
      <c r="C290" s="6"/>
      <c r="D290" s="55"/>
      <c r="E290" s="82"/>
      <c r="F290" s="6"/>
      <c r="G290" s="6"/>
      <c r="H290" s="6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ht="15.0" customHeight="1">
      <c r="A291" s="6"/>
      <c r="B291" s="4"/>
      <c r="C291" s="6"/>
      <c r="D291" s="55"/>
      <c r="E291" s="82"/>
      <c r="F291" s="6"/>
      <c r="G291" s="6"/>
      <c r="H291" s="6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ht="15.0" customHeight="1">
      <c r="A292" s="6"/>
      <c r="B292" s="4"/>
      <c r="C292" s="6"/>
      <c r="D292" s="55"/>
      <c r="E292" s="82"/>
      <c r="F292" s="6"/>
      <c r="G292" s="6"/>
      <c r="H292" s="6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ht="15.0" customHeight="1">
      <c r="A293" s="6"/>
      <c r="B293" s="4"/>
      <c r="C293" s="6"/>
      <c r="D293" s="55"/>
      <c r="E293" s="82"/>
      <c r="F293" s="6"/>
      <c r="G293" s="6"/>
      <c r="H293" s="6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ht="15.0" customHeight="1">
      <c r="A294" s="6"/>
      <c r="B294" s="4"/>
      <c r="C294" s="6"/>
      <c r="D294" s="55"/>
      <c r="E294" s="82"/>
      <c r="F294" s="6"/>
      <c r="G294" s="6"/>
      <c r="H294" s="6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ht="15.0" customHeight="1">
      <c r="A295" s="6"/>
      <c r="B295" s="4"/>
      <c r="C295" s="6"/>
      <c r="D295" s="55"/>
      <c r="E295" s="82"/>
      <c r="F295" s="6"/>
      <c r="G295" s="6"/>
      <c r="H295" s="6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ht="15.0" customHeight="1">
      <c r="A296" s="6"/>
      <c r="B296" s="4"/>
      <c r="C296" s="6"/>
      <c r="D296" s="55"/>
      <c r="E296" s="82"/>
      <c r="F296" s="6"/>
      <c r="G296" s="6"/>
      <c r="H296" s="6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ht="15.0" customHeight="1">
      <c r="A297" s="6"/>
      <c r="B297" s="4"/>
      <c r="C297" s="6"/>
      <c r="D297" s="55"/>
      <c r="E297" s="82"/>
      <c r="F297" s="6"/>
      <c r="G297" s="6"/>
      <c r="H297" s="6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ht="15.0" customHeight="1">
      <c r="A298" s="6"/>
      <c r="B298" s="4"/>
      <c r="C298" s="6"/>
      <c r="D298" s="55"/>
      <c r="E298" s="82"/>
      <c r="F298" s="6"/>
      <c r="G298" s="6"/>
      <c r="H298" s="6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ht="15.0" customHeight="1">
      <c r="A299" s="6"/>
      <c r="B299" s="4"/>
      <c r="C299" s="6"/>
      <c r="D299" s="55"/>
      <c r="E299" s="82"/>
      <c r="F299" s="6"/>
      <c r="G299" s="6"/>
      <c r="H299" s="6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ht="15.0" customHeight="1">
      <c r="A300" s="6"/>
      <c r="B300" s="4"/>
      <c r="C300" s="6"/>
      <c r="D300" s="55"/>
      <c r="E300" s="82"/>
      <c r="F300" s="6"/>
      <c r="G300" s="6"/>
      <c r="H300" s="6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ht="15.0" customHeight="1">
      <c r="A301" s="6"/>
      <c r="B301" s="4"/>
      <c r="C301" s="6"/>
      <c r="D301" s="55"/>
      <c r="E301" s="82"/>
      <c r="F301" s="6"/>
      <c r="G301" s="6"/>
      <c r="H301" s="6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ht="15.0" customHeight="1">
      <c r="A302" s="6"/>
      <c r="B302" s="4"/>
      <c r="C302" s="6"/>
      <c r="D302" s="55"/>
      <c r="E302" s="82"/>
      <c r="F302" s="6"/>
      <c r="G302" s="6"/>
      <c r="H302" s="6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ht="15.0" customHeight="1">
      <c r="A303" s="6"/>
      <c r="B303" s="4"/>
      <c r="C303" s="6"/>
      <c r="D303" s="55"/>
      <c r="E303" s="82"/>
      <c r="F303" s="6"/>
      <c r="G303" s="6"/>
      <c r="H303" s="6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ht="15.0" customHeight="1">
      <c r="A304" s="6"/>
      <c r="B304" s="4"/>
      <c r="C304" s="6"/>
      <c r="D304" s="55"/>
      <c r="E304" s="82"/>
      <c r="F304" s="6"/>
      <c r="G304" s="6"/>
      <c r="H304" s="6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ht="15.0" customHeight="1">
      <c r="A305" s="6"/>
      <c r="B305" s="4"/>
      <c r="C305" s="6"/>
      <c r="D305" s="55"/>
      <c r="E305" s="82"/>
      <c r="F305" s="6"/>
      <c r="G305" s="6"/>
      <c r="H305" s="6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ht="15.0" customHeight="1">
      <c r="A306" s="6"/>
      <c r="B306" s="4"/>
      <c r="C306" s="6"/>
      <c r="D306" s="55"/>
      <c r="E306" s="82"/>
      <c r="F306" s="6"/>
      <c r="G306" s="6"/>
      <c r="H306" s="6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ht="15.0" customHeight="1">
      <c r="A307" s="6"/>
      <c r="B307" s="4"/>
      <c r="C307" s="6"/>
      <c r="D307" s="55"/>
      <c r="E307" s="82"/>
      <c r="F307" s="6"/>
      <c r="G307" s="6"/>
      <c r="H307" s="6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ht="15.0" customHeight="1">
      <c r="A308" s="6"/>
      <c r="B308" s="4"/>
      <c r="C308" s="6"/>
      <c r="D308" s="55"/>
      <c r="E308" s="82"/>
      <c r="F308" s="6"/>
      <c r="G308" s="6"/>
      <c r="H308" s="6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ht="15.0" customHeight="1">
      <c r="A309" s="6"/>
      <c r="B309" s="4"/>
      <c r="C309" s="6"/>
      <c r="D309" s="55"/>
      <c r="E309" s="82"/>
      <c r="F309" s="6"/>
      <c r="G309" s="6"/>
      <c r="H309" s="6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ht="15.0" customHeight="1">
      <c r="A310" s="6"/>
      <c r="B310" s="4"/>
      <c r="C310" s="6"/>
      <c r="D310" s="55"/>
      <c r="E310" s="82"/>
      <c r="F310" s="6"/>
      <c r="G310" s="6"/>
      <c r="H310" s="6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ht="15.0" customHeight="1">
      <c r="A311" s="6"/>
      <c r="B311" s="4"/>
      <c r="C311" s="6"/>
      <c r="D311" s="55"/>
      <c r="E311" s="82"/>
      <c r="F311" s="6"/>
      <c r="G311" s="6"/>
      <c r="H311" s="6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ht="15.0" customHeight="1">
      <c r="A312" s="6"/>
      <c r="B312" s="4"/>
      <c r="C312" s="6"/>
      <c r="D312" s="55"/>
      <c r="E312" s="82"/>
      <c r="F312" s="6"/>
      <c r="G312" s="6"/>
      <c r="H312" s="6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ht="15.0" customHeight="1">
      <c r="A313" s="6"/>
      <c r="B313" s="4"/>
      <c r="C313" s="6"/>
      <c r="D313" s="55"/>
      <c r="E313" s="82"/>
      <c r="F313" s="6"/>
      <c r="G313" s="6"/>
      <c r="H313" s="6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ht="15.0" customHeight="1">
      <c r="A314" s="6"/>
      <c r="B314" s="4"/>
      <c r="C314" s="6"/>
      <c r="D314" s="55"/>
      <c r="E314" s="82"/>
      <c r="F314" s="6"/>
      <c r="G314" s="6"/>
      <c r="H314" s="6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ht="15.0" customHeight="1">
      <c r="A315" s="6"/>
      <c r="B315" s="4"/>
      <c r="C315" s="6"/>
      <c r="D315" s="55"/>
      <c r="E315" s="82"/>
      <c r="F315" s="6"/>
      <c r="G315" s="6"/>
      <c r="H315" s="6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ht="15.0" customHeight="1">
      <c r="A316" s="6"/>
      <c r="B316" s="4"/>
      <c r="C316" s="6"/>
      <c r="D316" s="55"/>
      <c r="E316" s="82"/>
      <c r="F316" s="6"/>
      <c r="G316" s="6"/>
      <c r="H316" s="6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ht="15.0" customHeight="1">
      <c r="A317" s="6"/>
      <c r="B317" s="4"/>
      <c r="C317" s="6"/>
      <c r="D317" s="55"/>
      <c r="E317" s="82"/>
      <c r="F317" s="6"/>
      <c r="G317" s="6"/>
      <c r="H317" s="6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ht="15.0" customHeight="1">
      <c r="A318" s="6"/>
      <c r="B318" s="4"/>
      <c r="C318" s="6"/>
      <c r="D318" s="55"/>
      <c r="E318" s="82"/>
      <c r="F318" s="6"/>
      <c r="G318" s="6"/>
      <c r="H318" s="6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ht="15.0" customHeight="1">
      <c r="A319" s="6"/>
      <c r="B319" s="4"/>
      <c r="C319" s="6"/>
      <c r="D319" s="55"/>
      <c r="E319" s="82"/>
      <c r="F319" s="6"/>
      <c r="G319" s="6"/>
      <c r="H319" s="6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ht="15.0" customHeight="1">
      <c r="A320" s="6"/>
      <c r="B320" s="4"/>
      <c r="C320" s="6"/>
      <c r="D320" s="55"/>
      <c r="E320" s="82"/>
      <c r="F320" s="6"/>
      <c r="G320" s="6"/>
      <c r="H320" s="6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ht="15.0" customHeight="1">
      <c r="A321" s="6"/>
      <c r="B321" s="4"/>
      <c r="C321" s="6"/>
      <c r="D321" s="55"/>
      <c r="E321" s="82"/>
      <c r="F321" s="6"/>
      <c r="G321" s="6"/>
      <c r="H321" s="6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ht="15.0" customHeight="1">
      <c r="A322" s="6"/>
      <c r="B322" s="4"/>
      <c r="C322" s="6"/>
      <c r="D322" s="55"/>
      <c r="E322" s="82"/>
      <c r="F322" s="6"/>
      <c r="G322" s="6"/>
      <c r="H322" s="6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ht="15.0" customHeight="1">
      <c r="A323" s="6"/>
      <c r="B323" s="4"/>
      <c r="C323" s="6"/>
      <c r="D323" s="55"/>
      <c r="E323" s="82"/>
      <c r="F323" s="6"/>
      <c r="G323" s="6"/>
      <c r="H323" s="6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ht="15.0" customHeight="1">
      <c r="A324" s="6"/>
      <c r="B324" s="4"/>
      <c r="C324" s="6"/>
      <c r="D324" s="55"/>
      <c r="E324" s="82"/>
      <c r="F324" s="6"/>
      <c r="G324" s="6"/>
      <c r="H324" s="6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ht="15.0" customHeight="1">
      <c r="A325" s="6"/>
      <c r="B325" s="4"/>
      <c r="C325" s="6"/>
      <c r="D325" s="55"/>
      <c r="E325" s="82"/>
      <c r="F325" s="6"/>
      <c r="G325" s="6"/>
      <c r="H325" s="6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ht="15.0" customHeight="1">
      <c r="A326" s="6"/>
      <c r="B326" s="4"/>
      <c r="C326" s="6"/>
      <c r="D326" s="55"/>
      <c r="E326" s="82"/>
      <c r="F326" s="6"/>
      <c r="G326" s="6"/>
      <c r="H326" s="6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ht="15.0" customHeight="1">
      <c r="A327" s="6"/>
      <c r="B327" s="4"/>
      <c r="C327" s="6"/>
      <c r="D327" s="55"/>
      <c r="E327" s="82"/>
      <c r="F327" s="6"/>
      <c r="G327" s="6"/>
      <c r="H327" s="6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ht="15.0" customHeight="1">
      <c r="A328" s="6"/>
      <c r="B328" s="4"/>
      <c r="C328" s="6"/>
      <c r="D328" s="55"/>
      <c r="E328" s="82"/>
      <c r="F328" s="6"/>
      <c r="G328" s="6"/>
      <c r="H328" s="6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ht="15.0" customHeight="1">
      <c r="A329" s="6"/>
      <c r="B329" s="4"/>
      <c r="C329" s="6"/>
      <c r="D329" s="55"/>
      <c r="E329" s="82"/>
      <c r="F329" s="6"/>
      <c r="G329" s="6"/>
      <c r="H329" s="6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ht="15.0" customHeight="1">
      <c r="A330" s="6"/>
      <c r="B330" s="4"/>
      <c r="C330" s="6"/>
      <c r="D330" s="55"/>
      <c r="E330" s="82"/>
      <c r="F330" s="6"/>
      <c r="G330" s="6"/>
      <c r="H330" s="6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ht="15.0" customHeight="1">
      <c r="A331" s="6"/>
      <c r="B331" s="4"/>
      <c r="C331" s="6"/>
      <c r="D331" s="55"/>
      <c r="E331" s="82"/>
      <c r="F331" s="6"/>
      <c r="G331" s="6"/>
      <c r="H331" s="6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ht="15.0" customHeight="1">
      <c r="A332" s="6"/>
      <c r="B332" s="4"/>
      <c r="C332" s="6"/>
      <c r="D332" s="55"/>
      <c r="E332" s="82"/>
      <c r="F332" s="6"/>
      <c r="G332" s="6"/>
      <c r="H332" s="6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ht="15.0" customHeight="1">
      <c r="A333" s="6"/>
      <c r="B333" s="4"/>
      <c r="C333" s="6"/>
      <c r="D333" s="55"/>
      <c r="E333" s="82"/>
      <c r="F333" s="6"/>
      <c r="G333" s="6"/>
      <c r="H333" s="6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ht="15.0" customHeight="1">
      <c r="A334" s="6"/>
      <c r="B334" s="4"/>
      <c r="C334" s="6"/>
      <c r="D334" s="55"/>
      <c r="E334" s="82"/>
      <c r="F334" s="6"/>
      <c r="G334" s="6"/>
      <c r="H334" s="6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ht="15.0" customHeight="1">
      <c r="A335" s="6"/>
      <c r="B335" s="4"/>
      <c r="C335" s="6"/>
      <c r="D335" s="55"/>
      <c r="E335" s="82"/>
      <c r="F335" s="6"/>
      <c r="G335" s="6"/>
      <c r="H335" s="6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ht="15.0" customHeight="1">
      <c r="A336" s="6"/>
      <c r="B336" s="4"/>
      <c r="C336" s="6"/>
      <c r="D336" s="55"/>
      <c r="E336" s="82"/>
      <c r="F336" s="6"/>
      <c r="G336" s="6"/>
      <c r="H336" s="6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ht="15.0" customHeight="1">
      <c r="A337" s="6"/>
      <c r="B337" s="4"/>
      <c r="C337" s="6"/>
      <c r="D337" s="55"/>
      <c r="E337" s="82"/>
      <c r="F337" s="6"/>
      <c r="G337" s="6"/>
      <c r="H337" s="6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ht="15.0" customHeight="1">
      <c r="A338" s="6"/>
      <c r="B338" s="4"/>
      <c r="C338" s="6"/>
      <c r="D338" s="55"/>
      <c r="E338" s="82"/>
      <c r="F338" s="6"/>
      <c r="G338" s="6"/>
      <c r="H338" s="6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ht="15.0" customHeight="1">
      <c r="A339" s="6"/>
      <c r="B339" s="4"/>
      <c r="C339" s="6"/>
      <c r="D339" s="55"/>
      <c r="E339" s="82"/>
      <c r="F339" s="6"/>
      <c r="G339" s="6"/>
      <c r="H339" s="6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ht="15.0" customHeight="1">
      <c r="A340" s="6"/>
      <c r="B340" s="4"/>
      <c r="C340" s="6"/>
      <c r="D340" s="55"/>
      <c r="E340" s="82"/>
      <c r="F340" s="6"/>
      <c r="G340" s="6"/>
      <c r="H340" s="6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ht="15.0" customHeight="1">
      <c r="A341" s="6"/>
      <c r="B341" s="4"/>
      <c r="C341" s="6"/>
      <c r="D341" s="55"/>
      <c r="E341" s="82"/>
      <c r="F341" s="6"/>
      <c r="G341" s="6"/>
      <c r="H341" s="6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ht="15.0" customHeight="1">
      <c r="A342" s="6"/>
      <c r="B342" s="4"/>
      <c r="C342" s="6"/>
      <c r="D342" s="55"/>
      <c r="E342" s="82"/>
      <c r="F342" s="6"/>
      <c r="G342" s="6"/>
      <c r="H342" s="6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ht="15.0" customHeight="1">
      <c r="A343" s="6"/>
      <c r="B343" s="4"/>
      <c r="C343" s="6"/>
      <c r="D343" s="55"/>
      <c r="E343" s="82"/>
      <c r="F343" s="6"/>
      <c r="G343" s="6"/>
      <c r="H343" s="6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ht="15.0" customHeight="1">
      <c r="A344" s="6"/>
      <c r="B344" s="4"/>
      <c r="C344" s="6"/>
      <c r="D344" s="55"/>
      <c r="E344" s="82"/>
      <c r="F344" s="6"/>
      <c r="G344" s="6"/>
      <c r="H344" s="6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ht="15.0" customHeight="1">
      <c r="A345" s="6"/>
      <c r="B345" s="4"/>
      <c r="C345" s="6"/>
      <c r="D345" s="55"/>
      <c r="E345" s="82"/>
      <c r="F345" s="6"/>
      <c r="G345" s="6"/>
      <c r="H345" s="6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ht="15.0" customHeight="1">
      <c r="A346" s="6"/>
      <c r="B346" s="4"/>
      <c r="C346" s="6"/>
      <c r="D346" s="55"/>
      <c r="E346" s="82"/>
      <c r="F346" s="6"/>
      <c r="G346" s="6"/>
      <c r="H346" s="6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ht="15.0" customHeight="1">
      <c r="A347" s="6"/>
      <c r="B347" s="4"/>
      <c r="C347" s="6"/>
      <c r="D347" s="55"/>
      <c r="E347" s="82"/>
      <c r="F347" s="6"/>
      <c r="G347" s="6"/>
      <c r="H347" s="6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ht="15.0" customHeight="1">
      <c r="A348" s="6"/>
      <c r="B348" s="4"/>
      <c r="C348" s="6"/>
      <c r="D348" s="55"/>
      <c r="E348" s="82"/>
      <c r="F348" s="6"/>
      <c r="G348" s="6"/>
      <c r="H348" s="6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ht="15.0" customHeight="1">
      <c r="A349" s="6"/>
      <c r="B349" s="4"/>
      <c r="C349" s="6"/>
      <c r="D349" s="55"/>
      <c r="E349" s="82"/>
      <c r="F349" s="6"/>
      <c r="G349" s="6"/>
      <c r="H349" s="6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ht="15.0" customHeight="1">
      <c r="A350" s="6"/>
      <c r="B350" s="4"/>
      <c r="C350" s="6"/>
      <c r="D350" s="55"/>
      <c r="E350" s="82"/>
      <c r="F350" s="6"/>
      <c r="G350" s="6"/>
      <c r="H350" s="6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ht="15.0" customHeight="1">
      <c r="A351" s="6"/>
      <c r="B351" s="4"/>
      <c r="C351" s="6"/>
      <c r="D351" s="55"/>
      <c r="E351" s="82"/>
      <c r="F351" s="6"/>
      <c r="G351" s="6"/>
      <c r="H351" s="6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ht="15.0" customHeight="1">
      <c r="A352" s="6"/>
      <c r="B352" s="4"/>
      <c r="C352" s="6"/>
      <c r="D352" s="55"/>
      <c r="E352" s="82"/>
      <c r="F352" s="6"/>
      <c r="G352" s="6"/>
      <c r="H352" s="6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ht="15.0" customHeight="1">
      <c r="A353" s="6"/>
      <c r="B353" s="4"/>
      <c r="C353" s="6"/>
      <c r="D353" s="55"/>
      <c r="E353" s="82"/>
      <c r="F353" s="6"/>
      <c r="G353" s="6"/>
      <c r="H353" s="6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ht="15.0" customHeight="1">
      <c r="A354" s="6"/>
      <c r="B354" s="4"/>
      <c r="C354" s="6"/>
      <c r="D354" s="55"/>
      <c r="E354" s="82"/>
      <c r="F354" s="6"/>
      <c r="G354" s="6"/>
      <c r="H354" s="6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ht="15.0" customHeight="1">
      <c r="A355" s="6"/>
      <c r="B355" s="4"/>
      <c r="C355" s="6"/>
      <c r="D355" s="55"/>
      <c r="E355" s="82"/>
      <c r="F355" s="6"/>
      <c r="G355" s="6"/>
      <c r="H355" s="6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ht="15.0" customHeight="1">
      <c r="A356" s="6"/>
      <c r="B356" s="4"/>
      <c r="C356" s="6"/>
      <c r="D356" s="55"/>
      <c r="E356" s="82"/>
      <c r="F356" s="6"/>
      <c r="G356" s="6"/>
      <c r="H356" s="6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ht="15.0" customHeight="1">
      <c r="A357" s="6"/>
      <c r="B357" s="4"/>
      <c r="C357" s="6"/>
      <c r="D357" s="55"/>
      <c r="E357" s="82"/>
      <c r="F357" s="6"/>
      <c r="G357" s="6"/>
      <c r="H357" s="6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ht="15.0" customHeight="1">
      <c r="A358" s="6"/>
      <c r="B358" s="4"/>
      <c r="C358" s="6"/>
      <c r="D358" s="55"/>
      <c r="E358" s="82"/>
      <c r="F358" s="6"/>
      <c r="G358" s="6"/>
      <c r="H358" s="6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ht="15.0" customHeight="1">
      <c r="A359" s="6"/>
      <c r="B359" s="4"/>
      <c r="C359" s="6"/>
      <c r="D359" s="55"/>
      <c r="E359" s="82"/>
      <c r="F359" s="6"/>
      <c r="G359" s="6"/>
      <c r="H359" s="6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ht="15.0" customHeight="1">
      <c r="A360" s="6"/>
      <c r="B360" s="4"/>
      <c r="C360" s="6"/>
      <c r="D360" s="55"/>
      <c r="E360" s="82"/>
      <c r="F360" s="6"/>
      <c r="G360" s="6"/>
      <c r="H360" s="6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ht="15.0" customHeight="1">
      <c r="A361" s="6"/>
      <c r="B361" s="4"/>
      <c r="C361" s="6"/>
      <c r="D361" s="55"/>
      <c r="E361" s="82"/>
      <c r="F361" s="6"/>
      <c r="G361" s="6"/>
      <c r="H361" s="6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ht="15.0" customHeight="1">
      <c r="A362" s="6"/>
      <c r="B362" s="4"/>
      <c r="C362" s="6"/>
      <c r="D362" s="55"/>
      <c r="E362" s="82"/>
      <c r="F362" s="6"/>
      <c r="G362" s="6"/>
      <c r="H362" s="6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ht="15.0" customHeight="1">
      <c r="A363" s="6"/>
      <c r="B363" s="4"/>
      <c r="C363" s="6"/>
      <c r="D363" s="55"/>
      <c r="E363" s="82"/>
      <c r="F363" s="6"/>
      <c r="G363" s="6"/>
      <c r="H363" s="6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ht="15.0" customHeight="1">
      <c r="A364" s="6"/>
      <c r="B364" s="4"/>
      <c r="C364" s="6"/>
      <c r="D364" s="55"/>
      <c r="E364" s="82"/>
      <c r="F364" s="6"/>
      <c r="G364" s="6"/>
      <c r="H364" s="6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ht="15.0" customHeight="1">
      <c r="A365" s="6"/>
      <c r="B365" s="4"/>
      <c r="C365" s="6"/>
      <c r="D365" s="55"/>
      <c r="E365" s="82"/>
      <c r="F365" s="6"/>
      <c r="G365" s="6"/>
      <c r="H365" s="6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ht="15.0" customHeight="1">
      <c r="A366" s="6"/>
      <c r="B366" s="4"/>
      <c r="C366" s="6"/>
      <c r="D366" s="55"/>
      <c r="E366" s="82"/>
      <c r="F366" s="6"/>
      <c r="G366" s="6"/>
      <c r="H366" s="6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ht="15.0" customHeight="1">
      <c r="A367" s="6"/>
      <c r="B367" s="4"/>
      <c r="C367" s="6"/>
      <c r="D367" s="55"/>
      <c r="E367" s="82"/>
      <c r="F367" s="6"/>
      <c r="G367" s="6"/>
      <c r="H367" s="6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ht="15.0" customHeight="1">
      <c r="A368" s="6"/>
      <c r="B368" s="4"/>
      <c r="C368" s="6"/>
      <c r="D368" s="55"/>
      <c r="E368" s="82"/>
      <c r="F368" s="6"/>
      <c r="G368" s="6"/>
      <c r="H368" s="6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ht="15.0" customHeight="1">
      <c r="A369" s="6"/>
      <c r="B369" s="4"/>
      <c r="C369" s="6"/>
      <c r="D369" s="55"/>
      <c r="E369" s="82"/>
      <c r="F369" s="6"/>
      <c r="G369" s="6"/>
      <c r="H369" s="6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ht="15.0" customHeight="1">
      <c r="A370" s="6"/>
      <c r="B370" s="4"/>
      <c r="C370" s="6"/>
      <c r="D370" s="55"/>
      <c r="E370" s="82"/>
      <c r="F370" s="6"/>
      <c r="G370" s="6"/>
      <c r="H370" s="6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ht="15.0" customHeight="1">
      <c r="A371" s="6"/>
      <c r="B371" s="4"/>
      <c r="C371" s="6"/>
      <c r="D371" s="55"/>
      <c r="E371" s="82"/>
      <c r="F371" s="6"/>
      <c r="G371" s="6"/>
      <c r="H371" s="6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ht="15.0" customHeight="1">
      <c r="A372" s="6"/>
      <c r="B372" s="4"/>
      <c r="C372" s="6"/>
      <c r="D372" s="55"/>
      <c r="E372" s="82"/>
      <c r="F372" s="6"/>
      <c r="G372" s="6"/>
      <c r="H372" s="6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ht="15.0" customHeight="1">
      <c r="A373" s="6"/>
      <c r="B373" s="4"/>
      <c r="C373" s="6"/>
      <c r="D373" s="55"/>
      <c r="E373" s="82"/>
      <c r="F373" s="6"/>
      <c r="G373" s="6"/>
      <c r="H373" s="6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ht="15.0" customHeight="1">
      <c r="A374" s="6"/>
      <c r="B374" s="4"/>
      <c r="C374" s="6"/>
      <c r="D374" s="55"/>
      <c r="E374" s="82"/>
      <c r="F374" s="6"/>
      <c r="G374" s="6"/>
      <c r="H374" s="6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ht="15.0" customHeight="1">
      <c r="A375" s="6"/>
      <c r="B375" s="4"/>
      <c r="C375" s="6"/>
      <c r="D375" s="55"/>
      <c r="E375" s="82"/>
      <c r="F375" s="6"/>
      <c r="G375" s="6"/>
      <c r="H375" s="6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ht="15.0" customHeight="1">
      <c r="A376" s="6"/>
      <c r="B376" s="4"/>
      <c r="C376" s="6"/>
      <c r="D376" s="55"/>
      <c r="E376" s="82"/>
      <c r="F376" s="6"/>
      <c r="G376" s="6"/>
      <c r="H376" s="6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ht="15.0" customHeight="1">
      <c r="A377" s="6"/>
      <c r="B377" s="4"/>
      <c r="C377" s="6"/>
      <c r="D377" s="55"/>
      <c r="E377" s="82"/>
      <c r="F377" s="6"/>
      <c r="G377" s="6"/>
      <c r="H377" s="6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ht="15.0" customHeight="1">
      <c r="A378" s="6"/>
      <c r="B378" s="4"/>
      <c r="C378" s="6"/>
      <c r="D378" s="55"/>
      <c r="E378" s="82"/>
      <c r="F378" s="6"/>
      <c r="G378" s="6"/>
      <c r="H378" s="6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ht="15.0" customHeight="1">
      <c r="A379" s="6"/>
      <c r="B379" s="4"/>
      <c r="C379" s="6"/>
      <c r="D379" s="55"/>
      <c r="E379" s="82"/>
      <c r="F379" s="6"/>
      <c r="G379" s="6"/>
      <c r="H379" s="6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ht="15.0" customHeight="1">
      <c r="A380" s="6"/>
      <c r="B380" s="4"/>
      <c r="C380" s="6"/>
      <c r="D380" s="55"/>
      <c r="E380" s="82"/>
      <c r="F380" s="6"/>
      <c r="G380" s="6"/>
      <c r="H380" s="6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ht="15.0" customHeight="1">
      <c r="A381" s="6"/>
      <c r="B381" s="4"/>
      <c r="C381" s="6"/>
      <c r="D381" s="55"/>
      <c r="E381" s="82"/>
      <c r="F381" s="6"/>
      <c r="G381" s="6"/>
      <c r="H381" s="6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ht="15.0" customHeight="1">
      <c r="A382" s="6"/>
      <c r="B382" s="4"/>
      <c r="C382" s="6"/>
      <c r="D382" s="55"/>
      <c r="E382" s="82"/>
      <c r="F382" s="6"/>
      <c r="G382" s="6"/>
      <c r="H382" s="6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ht="15.0" customHeight="1">
      <c r="A383" s="6"/>
      <c r="B383" s="4"/>
      <c r="C383" s="6"/>
      <c r="D383" s="55"/>
      <c r="E383" s="82"/>
      <c r="F383" s="6"/>
      <c r="G383" s="6"/>
      <c r="H383" s="6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ht="15.0" customHeight="1">
      <c r="A384" s="6"/>
      <c r="B384" s="4"/>
      <c r="C384" s="6"/>
      <c r="D384" s="55"/>
      <c r="E384" s="82"/>
      <c r="F384" s="6"/>
      <c r="G384" s="6"/>
      <c r="H384" s="6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ht="15.0" customHeight="1">
      <c r="A385" s="6"/>
      <c r="B385" s="4"/>
      <c r="C385" s="6"/>
      <c r="D385" s="55"/>
      <c r="E385" s="82"/>
      <c r="F385" s="6"/>
      <c r="G385" s="6"/>
      <c r="H385" s="6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ht="15.0" customHeight="1">
      <c r="A386" s="6"/>
      <c r="B386" s="4"/>
      <c r="C386" s="6"/>
      <c r="D386" s="55"/>
      <c r="E386" s="82"/>
      <c r="F386" s="6"/>
      <c r="G386" s="6"/>
      <c r="H386" s="6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ht="15.0" customHeight="1">
      <c r="A387" s="6"/>
      <c r="B387" s="4"/>
      <c r="C387" s="6"/>
      <c r="D387" s="55"/>
      <c r="E387" s="82"/>
      <c r="F387" s="6"/>
      <c r="G387" s="6"/>
      <c r="H387" s="6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ht="15.0" customHeight="1">
      <c r="A388" s="6"/>
      <c r="B388" s="4"/>
      <c r="C388" s="6"/>
      <c r="D388" s="55"/>
      <c r="E388" s="82"/>
      <c r="F388" s="6"/>
      <c r="G388" s="6"/>
      <c r="H388" s="6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ht="15.0" customHeight="1">
      <c r="A389" s="6"/>
      <c r="B389" s="4"/>
      <c r="C389" s="6"/>
      <c r="D389" s="55"/>
      <c r="E389" s="82"/>
      <c r="F389" s="6"/>
      <c r="G389" s="6"/>
      <c r="H389" s="6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ht="15.0" customHeight="1">
      <c r="A390" s="6"/>
      <c r="B390" s="4"/>
      <c r="C390" s="6"/>
      <c r="D390" s="55"/>
      <c r="E390" s="82"/>
      <c r="F390" s="6"/>
      <c r="G390" s="6"/>
      <c r="H390" s="6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ht="15.0" customHeight="1">
      <c r="A391" s="6"/>
      <c r="B391" s="4"/>
      <c r="C391" s="6"/>
      <c r="D391" s="55"/>
      <c r="E391" s="82"/>
      <c r="F391" s="6"/>
      <c r="G391" s="6"/>
      <c r="H391" s="6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ht="15.0" customHeight="1">
      <c r="A392" s="6"/>
      <c r="B392" s="4"/>
      <c r="C392" s="6"/>
      <c r="D392" s="55"/>
      <c r="E392" s="82"/>
      <c r="F392" s="6"/>
      <c r="G392" s="6"/>
      <c r="H392" s="6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ht="15.0" customHeight="1">
      <c r="A393" s="6"/>
      <c r="B393" s="4"/>
      <c r="C393" s="6"/>
      <c r="D393" s="55"/>
      <c r="E393" s="82"/>
      <c r="F393" s="6"/>
      <c r="G393" s="6"/>
      <c r="H393" s="6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ht="15.0" customHeight="1">
      <c r="A394" s="6"/>
      <c r="B394" s="4"/>
      <c r="C394" s="6"/>
      <c r="D394" s="55"/>
      <c r="E394" s="82"/>
      <c r="F394" s="6"/>
      <c r="G394" s="6"/>
      <c r="H394" s="6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ht="15.0" customHeight="1">
      <c r="A395" s="6"/>
      <c r="B395" s="4"/>
      <c r="C395" s="6"/>
      <c r="D395" s="55"/>
      <c r="E395" s="82"/>
      <c r="F395" s="6"/>
      <c r="G395" s="6"/>
      <c r="H395" s="6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ht="15.0" customHeight="1">
      <c r="A396" s="6"/>
      <c r="B396" s="4"/>
      <c r="C396" s="6"/>
      <c r="D396" s="55"/>
      <c r="E396" s="82"/>
      <c r="F396" s="6"/>
      <c r="G396" s="6"/>
      <c r="H396" s="6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ht="15.0" customHeight="1">
      <c r="A397" s="6"/>
      <c r="B397" s="4"/>
      <c r="C397" s="6"/>
      <c r="D397" s="55"/>
      <c r="E397" s="82"/>
      <c r="F397" s="6"/>
      <c r="G397" s="6"/>
      <c r="H397" s="6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ht="15.0" customHeight="1">
      <c r="A398" s="6"/>
      <c r="B398" s="4"/>
      <c r="C398" s="6"/>
      <c r="D398" s="55"/>
      <c r="E398" s="82"/>
      <c r="F398" s="6"/>
      <c r="G398" s="6"/>
      <c r="H398" s="6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ht="15.0" customHeight="1">
      <c r="A399" s="6"/>
      <c r="B399" s="4"/>
      <c r="C399" s="6"/>
      <c r="D399" s="55"/>
      <c r="E399" s="82"/>
      <c r="F399" s="6"/>
      <c r="G399" s="6"/>
      <c r="H399" s="6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ht="15.0" customHeight="1">
      <c r="A400" s="6"/>
      <c r="B400" s="4"/>
      <c r="C400" s="6"/>
      <c r="D400" s="55"/>
      <c r="E400" s="82"/>
      <c r="F400" s="6"/>
      <c r="G400" s="6"/>
      <c r="H400" s="6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ht="15.0" customHeight="1">
      <c r="A401" s="6"/>
      <c r="B401" s="4"/>
      <c r="C401" s="6"/>
      <c r="D401" s="55"/>
      <c r="E401" s="82"/>
      <c r="F401" s="6"/>
      <c r="G401" s="6"/>
      <c r="H401" s="6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ht="15.0" customHeight="1">
      <c r="A402" s="6"/>
      <c r="B402" s="4"/>
      <c r="C402" s="6"/>
      <c r="D402" s="55"/>
      <c r="E402" s="82"/>
      <c r="F402" s="6"/>
      <c r="G402" s="6"/>
      <c r="H402" s="6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ht="15.0" customHeight="1">
      <c r="A403" s="6"/>
      <c r="B403" s="4"/>
      <c r="C403" s="6"/>
      <c r="D403" s="55"/>
      <c r="E403" s="82"/>
      <c r="F403" s="6"/>
      <c r="G403" s="6"/>
      <c r="H403" s="6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ht="15.0" customHeight="1">
      <c r="A404" s="6"/>
      <c r="B404" s="4"/>
      <c r="C404" s="6"/>
      <c r="D404" s="55"/>
      <c r="E404" s="82"/>
      <c r="F404" s="6"/>
      <c r="G404" s="6"/>
      <c r="H404" s="6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ht="15.0" customHeight="1">
      <c r="A405" s="6"/>
      <c r="B405" s="4"/>
      <c r="C405" s="6"/>
      <c r="D405" s="55"/>
      <c r="E405" s="82"/>
      <c r="F405" s="6"/>
      <c r="G405" s="6"/>
      <c r="H405" s="6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ht="15.0" customHeight="1">
      <c r="A406" s="6"/>
      <c r="B406" s="4"/>
      <c r="C406" s="6"/>
      <c r="D406" s="55"/>
      <c r="E406" s="82"/>
      <c r="F406" s="6"/>
      <c r="G406" s="6"/>
      <c r="H406" s="6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ht="15.0" customHeight="1">
      <c r="A407" s="6"/>
      <c r="B407" s="4"/>
      <c r="C407" s="6"/>
      <c r="D407" s="55"/>
      <c r="E407" s="82"/>
      <c r="F407" s="6"/>
      <c r="G407" s="6"/>
      <c r="H407" s="6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ht="15.0" customHeight="1">
      <c r="A408" s="6"/>
      <c r="B408" s="4"/>
      <c r="C408" s="6"/>
      <c r="D408" s="55"/>
      <c r="E408" s="82"/>
      <c r="F408" s="6"/>
      <c r="G408" s="6"/>
      <c r="H408" s="6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ht="15.0" customHeight="1">
      <c r="A409" s="6"/>
      <c r="B409" s="4"/>
      <c r="C409" s="6"/>
      <c r="D409" s="55"/>
      <c r="E409" s="82"/>
      <c r="F409" s="6"/>
      <c r="G409" s="6"/>
      <c r="H409" s="6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ht="15.0" customHeight="1">
      <c r="A410" s="6"/>
      <c r="B410" s="4"/>
      <c r="C410" s="6"/>
      <c r="D410" s="55"/>
      <c r="E410" s="82"/>
      <c r="F410" s="6"/>
      <c r="G410" s="6"/>
      <c r="H410" s="6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ht="15.0" customHeight="1">
      <c r="A411" s="6"/>
      <c r="B411" s="4"/>
      <c r="C411" s="6"/>
      <c r="D411" s="55"/>
      <c r="E411" s="82"/>
      <c r="F411" s="6"/>
      <c r="G411" s="6"/>
      <c r="H411" s="6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ht="15.0" customHeight="1">
      <c r="A412" s="6"/>
      <c r="B412" s="4"/>
      <c r="C412" s="6"/>
      <c r="D412" s="55"/>
      <c r="E412" s="82"/>
      <c r="F412" s="6"/>
      <c r="G412" s="6"/>
      <c r="H412" s="6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ht="15.0" customHeight="1">
      <c r="A413" s="6"/>
      <c r="B413" s="4"/>
      <c r="C413" s="6"/>
      <c r="D413" s="55"/>
      <c r="E413" s="82"/>
      <c r="F413" s="6"/>
      <c r="G413" s="6"/>
      <c r="H413" s="6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ht="15.0" customHeight="1">
      <c r="A414" s="6"/>
      <c r="B414" s="4"/>
      <c r="C414" s="6"/>
      <c r="D414" s="55"/>
      <c r="E414" s="82"/>
      <c r="F414" s="6"/>
      <c r="G414" s="6"/>
      <c r="H414" s="6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ht="15.0" customHeight="1">
      <c r="A415" s="6"/>
      <c r="B415" s="4"/>
      <c r="C415" s="6"/>
      <c r="D415" s="55"/>
      <c r="E415" s="82"/>
      <c r="F415" s="6"/>
      <c r="G415" s="6"/>
      <c r="H415" s="6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ht="15.0" customHeight="1">
      <c r="A416" s="6"/>
      <c r="B416" s="4"/>
      <c r="C416" s="6"/>
      <c r="D416" s="55"/>
      <c r="E416" s="82"/>
      <c r="F416" s="6"/>
      <c r="G416" s="6"/>
      <c r="H416" s="6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ht="15.0" customHeight="1">
      <c r="A417" s="6"/>
      <c r="B417" s="4"/>
      <c r="C417" s="6"/>
      <c r="D417" s="55"/>
      <c r="E417" s="82"/>
      <c r="F417" s="6"/>
      <c r="G417" s="6"/>
      <c r="H417" s="6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ht="15.0" customHeight="1">
      <c r="A418" s="6"/>
      <c r="B418" s="4"/>
      <c r="C418" s="6"/>
      <c r="D418" s="55"/>
      <c r="E418" s="82"/>
      <c r="F418" s="6"/>
      <c r="G418" s="6"/>
      <c r="H418" s="6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ht="15.0" customHeight="1">
      <c r="A419" s="6"/>
      <c r="B419" s="4"/>
      <c r="C419" s="6"/>
      <c r="D419" s="55"/>
      <c r="E419" s="82"/>
      <c r="F419" s="6"/>
      <c r="G419" s="6"/>
      <c r="H419" s="6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ht="15.0" customHeight="1">
      <c r="A420" s="6"/>
      <c r="B420" s="4"/>
      <c r="C420" s="6"/>
      <c r="D420" s="55"/>
      <c r="E420" s="82"/>
      <c r="F420" s="6"/>
      <c r="G420" s="6"/>
      <c r="H420" s="6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ht="15.0" customHeight="1">
      <c r="A421" s="6"/>
      <c r="B421" s="4"/>
      <c r="C421" s="6"/>
      <c r="D421" s="55"/>
      <c r="E421" s="82"/>
      <c r="F421" s="6"/>
      <c r="G421" s="6"/>
      <c r="H421" s="6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ht="15.0" customHeight="1">
      <c r="A422" s="6"/>
      <c r="B422" s="4"/>
      <c r="C422" s="6"/>
      <c r="D422" s="55"/>
      <c r="E422" s="82"/>
      <c r="F422" s="6"/>
      <c r="G422" s="6"/>
      <c r="H422" s="6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ht="15.0" customHeight="1">
      <c r="A423" s="6"/>
      <c r="B423" s="4"/>
      <c r="C423" s="6"/>
      <c r="D423" s="55"/>
      <c r="E423" s="82"/>
      <c r="F423" s="6"/>
      <c r="G423" s="6"/>
      <c r="H423" s="6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ht="15.0" customHeight="1">
      <c r="A424" s="6"/>
      <c r="B424" s="4"/>
      <c r="C424" s="6"/>
      <c r="D424" s="55"/>
      <c r="E424" s="82"/>
      <c r="F424" s="6"/>
      <c r="G424" s="6"/>
      <c r="H424" s="6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ht="15.0" customHeight="1">
      <c r="A425" s="6"/>
      <c r="B425" s="4"/>
      <c r="C425" s="6"/>
      <c r="D425" s="55"/>
      <c r="E425" s="82"/>
      <c r="F425" s="6"/>
      <c r="G425" s="6"/>
      <c r="H425" s="6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ht="15.0" customHeight="1">
      <c r="A426" s="6"/>
      <c r="B426" s="4"/>
      <c r="C426" s="6"/>
      <c r="D426" s="55"/>
      <c r="E426" s="82"/>
      <c r="F426" s="6"/>
      <c r="G426" s="6"/>
      <c r="H426" s="6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ht="15.0" customHeight="1">
      <c r="A427" s="6"/>
      <c r="B427" s="4"/>
      <c r="C427" s="6"/>
      <c r="D427" s="55"/>
      <c r="E427" s="82"/>
      <c r="F427" s="6"/>
      <c r="G427" s="6"/>
      <c r="H427" s="6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ht="15.0" customHeight="1">
      <c r="A428" s="6"/>
      <c r="B428" s="4"/>
      <c r="C428" s="6"/>
      <c r="D428" s="55"/>
      <c r="E428" s="82"/>
      <c r="F428" s="6"/>
      <c r="G428" s="6"/>
      <c r="H428" s="6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ht="15.0" customHeight="1">
      <c r="A429" s="6"/>
      <c r="B429" s="4"/>
      <c r="C429" s="6"/>
      <c r="D429" s="55"/>
      <c r="E429" s="82"/>
      <c r="F429" s="6"/>
      <c r="G429" s="6"/>
      <c r="H429" s="6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ht="15.0" customHeight="1">
      <c r="A430" s="6"/>
      <c r="B430" s="4"/>
      <c r="C430" s="6"/>
      <c r="D430" s="55"/>
      <c r="E430" s="82"/>
      <c r="F430" s="6"/>
      <c r="G430" s="6"/>
      <c r="H430" s="6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ht="15.0" customHeight="1">
      <c r="A431" s="6"/>
      <c r="B431" s="4"/>
      <c r="C431" s="6"/>
      <c r="D431" s="55"/>
      <c r="E431" s="82"/>
      <c r="F431" s="6"/>
      <c r="G431" s="6"/>
      <c r="H431" s="6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ht="15.0" customHeight="1">
      <c r="A432" s="6"/>
      <c r="B432" s="4"/>
      <c r="C432" s="6"/>
      <c r="D432" s="55"/>
      <c r="E432" s="82"/>
      <c r="F432" s="6"/>
      <c r="G432" s="6"/>
      <c r="H432" s="6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ht="15.0" customHeight="1">
      <c r="A433" s="6"/>
      <c r="B433" s="4"/>
      <c r="C433" s="6"/>
      <c r="D433" s="55"/>
      <c r="E433" s="82"/>
      <c r="F433" s="6"/>
      <c r="G433" s="6"/>
      <c r="H433" s="6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ht="15.0" customHeight="1">
      <c r="A434" s="6"/>
      <c r="B434" s="4"/>
      <c r="C434" s="6"/>
      <c r="D434" s="55"/>
      <c r="E434" s="82"/>
      <c r="F434" s="6"/>
      <c r="G434" s="6"/>
      <c r="H434" s="6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ht="15.0" customHeight="1">
      <c r="A435" s="6"/>
      <c r="B435" s="4"/>
      <c r="C435" s="6"/>
      <c r="D435" s="55"/>
      <c r="E435" s="82"/>
      <c r="F435" s="6"/>
      <c r="G435" s="6"/>
      <c r="H435" s="6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ht="15.0" customHeight="1">
      <c r="A436" s="6"/>
      <c r="B436" s="4"/>
      <c r="C436" s="6"/>
      <c r="D436" s="55"/>
      <c r="E436" s="82"/>
      <c r="F436" s="6"/>
      <c r="G436" s="6"/>
      <c r="H436" s="6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ht="15.0" customHeight="1">
      <c r="A437" s="6"/>
      <c r="B437" s="4"/>
      <c r="C437" s="6"/>
      <c r="D437" s="55"/>
      <c r="E437" s="82"/>
      <c r="F437" s="6"/>
      <c r="G437" s="6"/>
      <c r="H437" s="6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ht="15.0" customHeight="1">
      <c r="A438" s="6"/>
      <c r="B438" s="4"/>
      <c r="C438" s="6"/>
      <c r="D438" s="55"/>
      <c r="E438" s="82"/>
      <c r="F438" s="6"/>
      <c r="G438" s="6"/>
      <c r="H438" s="6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ht="15.0" customHeight="1">
      <c r="A439" s="6"/>
      <c r="B439" s="4"/>
      <c r="C439" s="6"/>
      <c r="D439" s="55"/>
      <c r="E439" s="82"/>
      <c r="F439" s="6"/>
      <c r="G439" s="6"/>
      <c r="H439" s="6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ht="15.0" customHeight="1">
      <c r="A440" s="6"/>
      <c r="B440" s="4"/>
      <c r="C440" s="6"/>
      <c r="D440" s="55"/>
      <c r="E440" s="82"/>
      <c r="F440" s="6"/>
      <c r="G440" s="6"/>
      <c r="H440" s="6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ht="15.0" customHeight="1">
      <c r="A441" s="6"/>
      <c r="B441" s="4"/>
      <c r="C441" s="6"/>
      <c r="D441" s="55"/>
      <c r="E441" s="82"/>
      <c r="F441" s="6"/>
      <c r="G441" s="6"/>
      <c r="H441" s="6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ht="15.0" customHeight="1">
      <c r="A442" s="6"/>
      <c r="B442" s="4"/>
      <c r="C442" s="6"/>
      <c r="D442" s="55"/>
      <c r="E442" s="82"/>
      <c r="F442" s="6"/>
      <c r="G442" s="6"/>
      <c r="H442" s="6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ht="15.0" customHeight="1">
      <c r="A443" s="6"/>
      <c r="B443" s="4"/>
      <c r="C443" s="6"/>
      <c r="D443" s="55"/>
      <c r="E443" s="82"/>
      <c r="F443" s="6"/>
      <c r="G443" s="6"/>
      <c r="H443" s="6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ht="15.0" customHeight="1">
      <c r="A444" s="6"/>
      <c r="B444" s="4"/>
      <c r="C444" s="6"/>
      <c r="D444" s="55"/>
      <c r="E444" s="82"/>
      <c r="F444" s="6"/>
      <c r="G444" s="6"/>
      <c r="H444" s="6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ht="15.0" customHeight="1">
      <c r="A445" s="6"/>
      <c r="B445" s="4"/>
      <c r="C445" s="6"/>
      <c r="D445" s="55"/>
      <c r="E445" s="82"/>
      <c r="F445" s="6"/>
      <c r="G445" s="6"/>
      <c r="H445" s="6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ht="15.0" customHeight="1">
      <c r="A446" s="6"/>
      <c r="B446" s="4"/>
      <c r="C446" s="6"/>
      <c r="D446" s="55"/>
      <c r="E446" s="82"/>
      <c r="F446" s="6"/>
      <c r="G446" s="6"/>
      <c r="H446" s="6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ht="15.0" customHeight="1">
      <c r="A447" s="6"/>
      <c r="B447" s="4"/>
      <c r="C447" s="6"/>
      <c r="D447" s="55"/>
      <c r="E447" s="82"/>
      <c r="F447" s="6"/>
      <c r="G447" s="6"/>
      <c r="H447" s="6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ht="15.0" customHeight="1">
      <c r="A448" s="6"/>
      <c r="B448" s="4"/>
      <c r="C448" s="6"/>
      <c r="D448" s="55"/>
      <c r="E448" s="82"/>
      <c r="F448" s="6"/>
      <c r="G448" s="6"/>
      <c r="H448" s="6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ht="15.0" customHeight="1">
      <c r="A449" s="6"/>
      <c r="B449" s="4"/>
      <c r="C449" s="6"/>
      <c r="D449" s="55"/>
      <c r="E449" s="82"/>
      <c r="F449" s="6"/>
      <c r="G449" s="6"/>
      <c r="H449" s="6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ht="15.0" customHeight="1">
      <c r="A450" s="6"/>
      <c r="B450" s="4"/>
      <c r="C450" s="6"/>
      <c r="D450" s="55"/>
      <c r="E450" s="82"/>
      <c r="F450" s="6"/>
      <c r="G450" s="6"/>
      <c r="H450" s="6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ht="15.0" customHeight="1">
      <c r="A451" s="6"/>
      <c r="B451" s="4"/>
      <c r="C451" s="6"/>
      <c r="D451" s="55"/>
      <c r="E451" s="82"/>
      <c r="F451" s="6"/>
      <c r="G451" s="6"/>
      <c r="H451" s="6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ht="15.0" customHeight="1">
      <c r="A452" s="6"/>
      <c r="B452" s="4"/>
      <c r="C452" s="6"/>
      <c r="D452" s="55"/>
      <c r="E452" s="82"/>
      <c r="F452" s="6"/>
      <c r="G452" s="6"/>
      <c r="H452" s="6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ht="15.0" customHeight="1">
      <c r="A453" s="6"/>
      <c r="B453" s="4"/>
      <c r="C453" s="6"/>
      <c r="D453" s="55"/>
      <c r="E453" s="82"/>
      <c r="F453" s="6"/>
      <c r="G453" s="6"/>
      <c r="H453" s="6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ht="15.0" customHeight="1">
      <c r="A454" s="6"/>
      <c r="B454" s="4"/>
      <c r="C454" s="6"/>
      <c r="D454" s="55"/>
      <c r="E454" s="82"/>
      <c r="F454" s="6"/>
      <c r="G454" s="6"/>
      <c r="H454" s="6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ht="15.0" customHeight="1">
      <c r="A455" s="6"/>
      <c r="B455" s="4"/>
      <c r="C455" s="6"/>
      <c r="D455" s="55"/>
      <c r="E455" s="82"/>
      <c r="F455" s="6"/>
      <c r="G455" s="6"/>
      <c r="H455" s="6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ht="15.0" customHeight="1">
      <c r="A456" s="6"/>
      <c r="B456" s="4"/>
      <c r="C456" s="6"/>
      <c r="D456" s="55"/>
      <c r="E456" s="82"/>
      <c r="F456" s="6"/>
      <c r="G456" s="6"/>
      <c r="H456" s="6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ht="15.0" customHeight="1">
      <c r="A457" s="6"/>
      <c r="B457" s="4"/>
      <c r="C457" s="6"/>
      <c r="D457" s="55"/>
      <c r="E457" s="82"/>
      <c r="F457" s="6"/>
      <c r="G457" s="6"/>
      <c r="H457" s="6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ht="15.0" customHeight="1">
      <c r="A458" s="6"/>
      <c r="B458" s="4"/>
      <c r="C458" s="6"/>
      <c r="D458" s="55"/>
      <c r="E458" s="82"/>
      <c r="F458" s="6"/>
      <c r="G458" s="6"/>
      <c r="H458" s="6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ht="15.0" customHeight="1">
      <c r="A459" s="6"/>
      <c r="B459" s="4"/>
      <c r="C459" s="6"/>
      <c r="D459" s="55"/>
      <c r="E459" s="82"/>
      <c r="F459" s="6"/>
      <c r="G459" s="6"/>
      <c r="H459" s="6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ht="15.0" customHeight="1">
      <c r="A460" s="6"/>
      <c r="B460" s="4"/>
      <c r="C460" s="6"/>
      <c r="D460" s="55"/>
      <c r="E460" s="82"/>
      <c r="F460" s="6"/>
      <c r="G460" s="6"/>
      <c r="H460" s="6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ht="15.0" customHeight="1">
      <c r="A461" s="6"/>
      <c r="B461" s="4"/>
      <c r="C461" s="6"/>
      <c r="D461" s="55"/>
      <c r="E461" s="82"/>
      <c r="F461" s="6"/>
      <c r="G461" s="6"/>
      <c r="H461" s="6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ht="15.0" customHeight="1">
      <c r="A462" s="6"/>
      <c r="B462" s="4"/>
      <c r="C462" s="6"/>
      <c r="D462" s="55"/>
      <c r="E462" s="82"/>
      <c r="F462" s="6"/>
      <c r="G462" s="6"/>
      <c r="H462" s="6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ht="15.0" customHeight="1">
      <c r="A463" s="6"/>
      <c r="B463" s="4"/>
      <c r="C463" s="6"/>
      <c r="D463" s="55"/>
      <c r="E463" s="82"/>
      <c r="F463" s="6"/>
      <c r="G463" s="6"/>
      <c r="H463" s="6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ht="15.0" customHeight="1">
      <c r="A464" s="6"/>
      <c r="B464" s="4"/>
      <c r="C464" s="6"/>
      <c r="D464" s="55"/>
      <c r="E464" s="82"/>
      <c r="F464" s="6"/>
      <c r="G464" s="6"/>
      <c r="H464" s="6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ht="15.0" customHeight="1">
      <c r="A465" s="6"/>
      <c r="B465" s="4"/>
      <c r="C465" s="6"/>
      <c r="D465" s="55"/>
      <c r="E465" s="82"/>
      <c r="F465" s="6"/>
      <c r="G465" s="6"/>
      <c r="H465" s="6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ht="15.0" customHeight="1">
      <c r="A466" s="6"/>
      <c r="B466" s="4"/>
      <c r="C466" s="6"/>
      <c r="D466" s="55"/>
      <c r="E466" s="82"/>
      <c r="F466" s="6"/>
      <c r="G466" s="6"/>
      <c r="H466" s="6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ht="15.0" customHeight="1">
      <c r="A467" s="6"/>
      <c r="B467" s="4"/>
      <c r="C467" s="6"/>
      <c r="D467" s="55"/>
      <c r="E467" s="82"/>
      <c r="F467" s="6"/>
      <c r="G467" s="6"/>
      <c r="H467" s="6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ht="15.0" customHeight="1">
      <c r="A468" s="6"/>
      <c r="B468" s="4"/>
      <c r="C468" s="6"/>
      <c r="D468" s="55"/>
      <c r="E468" s="82"/>
      <c r="F468" s="6"/>
      <c r="G468" s="6"/>
      <c r="H468" s="6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ht="15.0" customHeight="1">
      <c r="A469" s="6"/>
      <c r="B469" s="4"/>
      <c r="C469" s="6"/>
      <c r="D469" s="55"/>
      <c r="E469" s="82"/>
      <c r="F469" s="6"/>
      <c r="G469" s="6"/>
      <c r="H469" s="6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ht="15.0" customHeight="1">
      <c r="A470" s="6"/>
      <c r="B470" s="4"/>
      <c r="C470" s="6"/>
      <c r="D470" s="55"/>
      <c r="E470" s="82"/>
      <c r="F470" s="6"/>
      <c r="G470" s="6"/>
      <c r="H470" s="6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ht="15.0" customHeight="1">
      <c r="A471" s="6"/>
      <c r="B471" s="4"/>
      <c r="C471" s="6"/>
      <c r="D471" s="55"/>
      <c r="E471" s="82"/>
      <c r="F471" s="6"/>
      <c r="G471" s="6"/>
      <c r="H471" s="6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ht="15.0" customHeight="1">
      <c r="A472" s="6"/>
      <c r="B472" s="4"/>
      <c r="C472" s="6"/>
      <c r="D472" s="55"/>
      <c r="E472" s="82"/>
      <c r="F472" s="6"/>
      <c r="G472" s="6"/>
      <c r="H472" s="6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ht="15.0" customHeight="1">
      <c r="A473" s="6"/>
      <c r="B473" s="4"/>
      <c r="C473" s="6"/>
      <c r="D473" s="55"/>
      <c r="E473" s="82"/>
      <c r="F473" s="6"/>
      <c r="G473" s="6"/>
      <c r="H473" s="6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ht="15.0" customHeight="1">
      <c r="A474" s="6"/>
      <c r="B474" s="4"/>
      <c r="C474" s="6"/>
      <c r="D474" s="55"/>
      <c r="E474" s="82"/>
      <c r="F474" s="6"/>
      <c r="G474" s="6"/>
      <c r="H474" s="6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ht="15.0" customHeight="1">
      <c r="A475" s="6"/>
      <c r="B475" s="4"/>
      <c r="C475" s="6"/>
      <c r="D475" s="55"/>
      <c r="E475" s="82"/>
      <c r="F475" s="6"/>
      <c r="G475" s="6"/>
      <c r="H475" s="6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ht="15.0" customHeight="1">
      <c r="A476" s="6"/>
      <c r="B476" s="4"/>
      <c r="C476" s="6"/>
      <c r="D476" s="55"/>
      <c r="E476" s="82"/>
      <c r="F476" s="6"/>
      <c r="G476" s="6"/>
      <c r="H476" s="6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ht="15.0" customHeight="1">
      <c r="A477" s="6"/>
      <c r="B477" s="4"/>
      <c r="C477" s="6"/>
      <c r="D477" s="55"/>
      <c r="E477" s="82"/>
      <c r="F477" s="6"/>
      <c r="G477" s="6"/>
      <c r="H477" s="6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ht="15.0" customHeight="1">
      <c r="A478" s="6"/>
      <c r="B478" s="4"/>
      <c r="C478" s="6"/>
      <c r="D478" s="55"/>
      <c r="E478" s="82"/>
      <c r="F478" s="6"/>
      <c r="G478" s="6"/>
      <c r="H478" s="6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ht="15.0" customHeight="1">
      <c r="A479" s="6"/>
      <c r="B479" s="4"/>
      <c r="C479" s="6"/>
      <c r="D479" s="55"/>
      <c r="E479" s="82"/>
      <c r="F479" s="6"/>
      <c r="G479" s="6"/>
      <c r="H479" s="6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ht="15.0" customHeight="1">
      <c r="A480" s="6"/>
      <c r="B480" s="4"/>
      <c r="C480" s="6"/>
      <c r="D480" s="55"/>
      <c r="E480" s="82"/>
      <c r="F480" s="6"/>
      <c r="G480" s="6"/>
      <c r="H480" s="6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ht="15.0" customHeight="1">
      <c r="A481" s="6"/>
      <c r="B481" s="4"/>
      <c r="C481" s="6"/>
      <c r="D481" s="55"/>
      <c r="E481" s="82"/>
      <c r="F481" s="6"/>
      <c r="G481" s="6"/>
      <c r="H481" s="6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ht="15.0" customHeight="1">
      <c r="A482" s="6"/>
      <c r="B482" s="4"/>
      <c r="C482" s="6"/>
      <c r="D482" s="55"/>
      <c r="E482" s="82"/>
      <c r="F482" s="6"/>
      <c r="G482" s="6"/>
      <c r="H482" s="6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ht="15.0" customHeight="1">
      <c r="A483" s="6"/>
      <c r="B483" s="4"/>
      <c r="C483" s="6"/>
      <c r="D483" s="55"/>
      <c r="E483" s="82"/>
      <c r="F483" s="6"/>
      <c r="G483" s="6"/>
      <c r="H483" s="6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ht="15.0" customHeight="1">
      <c r="A484" s="6"/>
      <c r="B484" s="4"/>
      <c r="C484" s="6"/>
      <c r="D484" s="55"/>
      <c r="E484" s="82"/>
      <c r="F484" s="6"/>
      <c r="G484" s="6"/>
      <c r="H484" s="6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ht="15.0" customHeight="1">
      <c r="A485" s="6"/>
      <c r="B485" s="4"/>
      <c r="C485" s="6"/>
      <c r="D485" s="55"/>
      <c r="E485" s="82"/>
      <c r="F485" s="6"/>
      <c r="G485" s="6"/>
      <c r="H485" s="6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ht="15.0" customHeight="1">
      <c r="A486" s="6"/>
      <c r="B486" s="4"/>
      <c r="C486" s="6"/>
      <c r="D486" s="55"/>
      <c r="E486" s="82"/>
      <c r="F486" s="6"/>
      <c r="G486" s="6"/>
      <c r="H486" s="6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ht="15.0" customHeight="1">
      <c r="A487" s="6"/>
      <c r="B487" s="4"/>
      <c r="C487" s="6"/>
      <c r="D487" s="55"/>
      <c r="E487" s="82"/>
      <c r="F487" s="6"/>
      <c r="G487" s="6"/>
      <c r="H487" s="6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ht="15.0" customHeight="1">
      <c r="A488" s="6"/>
      <c r="B488" s="4"/>
      <c r="C488" s="6"/>
      <c r="D488" s="55"/>
      <c r="E488" s="82"/>
      <c r="F488" s="6"/>
      <c r="G488" s="6"/>
      <c r="H488" s="6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ht="15.0" customHeight="1">
      <c r="A489" s="6"/>
      <c r="B489" s="4"/>
      <c r="C489" s="6"/>
      <c r="D489" s="55"/>
      <c r="E489" s="82"/>
      <c r="F489" s="6"/>
      <c r="G489" s="6"/>
      <c r="H489" s="6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ht="15.0" customHeight="1">
      <c r="A490" s="6"/>
      <c r="B490" s="4"/>
      <c r="C490" s="6"/>
      <c r="D490" s="55"/>
      <c r="E490" s="82"/>
      <c r="F490" s="6"/>
      <c r="G490" s="6"/>
      <c r="H490" s="6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ht="15.0" customHeight="1">
      <c r="A491" s="6"/>
      <c r="B491" s="4"/>
      <c r="C491" s="6"/>
      <c r="D491" s="55"/>
      <c r="E491" s="82"/>
      <c r="F491" s="6"/>
      <c r="G491" s="6"/>
      <c r="H491" s="6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ht="15.0" customHeight="1">
      <c r="A492" s="6"/>
      <c r="B492" s="4"/>
      <c r="C492" s="6"/>
      <c r="D492" s="55"/>
      <c r="E492" s="82"/>
      <c r="F492" s="6"/>
      <c r="G492" s="6"/>
      <c r="H492" s="6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ht="15.0" customHeight="1">
      <c r="A493" s="6"/>
      <c r="B493" s="4"/>
      <c r="C493" s="6"/>
      <c r="D493" s="55"/>
      <c r="E493" s="82"/>
      <c r="F493" s="6"/>
      <c r="G493" s="6"/>
      <c r="H493" s="6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ht="15.0" customHeight="1">
      <c r="A494" s="6"/>
      <c r="B494" s="4"/>
      <c r="C494" s="6"/>
      <c r="D494" s="55"/>
      <c r="E494" s="82"/>
      <c r="F494" s="6"/>
      <c r="G494" s="6"/>
      <c r="H494" s="6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ht="15.0" customHeight="1">
      <c r="A495" s="6"/>
      <c r="B495" s="4"/>
      <c r="C495" s="6"/>
      <c r="D495" s="55"/>
      <c r="E495" s="82"/>
      <c r="F495" s="6"/>
      <c r="G495" s="6"/>
      <c r="H495" s="6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ht="15.0" customHeight="1">
      <c r="A496" s="6"/>
      <c r="B496" s="4"/>
      <c r="C496" s="6"/>
      <c r="D496" s="55"/>
      <c r="E496" s="82"/>
      <c r="F496" s="6"/>
      <c r="G496" s="6"/>
      <c r="H496" s="6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ht="15.0" customHeight="1">
      <c r="A497" s="6"/>
      <c r="B497" s="4"/>
      <c r="C497" s="6"/>
      <c r="D497" s="55"/>
      <c r="E497" s="82"/>
      <c r="F497" s="6"/>
      <c r="G497" s="6"/>
      <c r="H497" s="6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ht="15.0" customHeight="1">
      <c r="A498" s="6"/>
      <c r="B498" s="4"/>
      <c r="C498" s="6"/>
      <c r="D498" s="55"/>
      <c r="E498" s="82"/>
      <c r="F498" s="6"/>
      <c r="G498" s="6"/>
      <c r="H498" s="6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ht="15.0" customHeight="1">
      <c r="A499" s="6"/>
      <c r="B499" s="4"/>
      <c r="C499" s="6"/>
      <c r="D499" s="55"/>
      <c r="E499" s="82"/>
      <c r="F499" s="6"/>
      <c r="G499" s="6"/>
      <c r="H499" s="6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ht="15.0" customHeight="1">
      <c r="A500" s="6"/>
      <c r="B500" s="4"/>
      <c r="C500" s="6"/>
      <c r="D500" s="55"/>
      <c r="E500" s="82"/>
      <c r="F500" s="6"/>
      <c r="G500" s="6"/>
      <c r="H500" s="6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ht="15.0" customHeight="1">
      <c r="A501" s="6"/>
      <c r="B501" s="4"/>
      <c r="C501" s="6"/>
      <c r="D501" s="55"/>
      <c r="E501" s="82"/>
      <c r="F501" s="6"/>
      <c r="G501" s="6"/>
      <c r="H501" s="6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ht="15.0" customHeight="1">
      <c r="A502" s="6"/>
      <c r="B502" s="4"/>
      <c r="C502" s="6"/>
      <c r="D502" s="55"/>
      <c r="E502" s="82"/>
      <c r="F502" s="6"/>
      <c r="G502" s="6"/>
      <c r="H502" s="6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ht="15.0" customHeight="1">
      <c r="A503" s="6"/>
      <c r="B503" s="4"/>
      <c r="C503" s="6"/>
      <c r="D503" s="55"/>
      <c r="E503" s="82"/>
      <c r="F503" s="6"/>
      <c r="G503" s="6"/>
      <c r="H503" s="6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ht="15.0" customHeight="1">
      <c r="A504" s="6"/>
      <c r="B504" s="4"/>
      <c r="C504" s="6"/>
      <c r="D504" s="55"/>
      <c r="E504" s="82"/>
      <c r="F504" s="6"/>
      <c r="G504" s="6"/>
      <c r="H504" s="6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ht="15.0" customHeight="1">
      <c r="A505" s="6"/>
      <c r="B505" s="4"/>
      <c r="C505" s="6"/>
      <c r="D505" s="55"/>
      <c r="E505" s="82"/>
      <c r="F505" s="6"/>
      <c r="G505" s="6"/>
      <c r="H505" s="6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ht="15.0" customHeight="1">
      <c r="A506" s="6"/>
      <c r="B506" s="4"/>
      <c r="C506" s="6"/>
      <c r="D506" s="55"/>
      <c r="E506" s="82"/>
      <c r="F506" s="6"/>
      <c r="G506" s="6"/>
      <c r="H506" s="6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ht="15.0" customHeight="1">
      <c r="A507" s="6"/>
      <c r="B507" s="4"/>
      <c r="C507" s="6"/>
      <c r="D507" s="55"/>
      <c r="E507" s="82"/>
      <c r="F507" s="6"/>
      <c r="G507" s="6"/>
      <c r="H507" s="6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ht="15.0" customHeight="1">
      <c r="A508" s="6"/>
      <c r="B508" s="4"/>
      <c r="C508" s="6"/>
      <c r="D508" s="55"/>
      <c r="E508" s="82"/>
      <c r="F508" s="6"/>
      <c r="G508" s="6"/>
      <c r="H508" s="6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ht="15.0" customHeight="1">
      <c r="A509" s="6"/>
      <c r="B509" s="4"/>
      <c r="C509" s="6"/>
      <c r="D509" s="55"/>
      <c r="E509" s="82"/>
      <c r="F509" s="6"/>
      <c r="G509" s="6"/>
      <c r="H509" s="6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ht="15.0" customHeight="1">
      <c r="A510" s="6"/>
      <c r="B510" s="4"/>
      <c r="C510" s="6"/>
      <c r="D510" s="55"/>
      <c r="E510" s="82"/>
      <c r="F510" s="6"/>
      <c r="G510" s="6"/>
      <c r="H510" s="6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ht="15.0" customHeight="1">
      <c r="A511" s="6"/>
      <c r="B511" s="4"/>
      <c r="C511" s="6"/>
      <c r="D511" s="55"/>
      <c r="E511" s="82"/>
      <c r="F511" s="6"/>
      <c r="G511" s="6"/>
      <c r="H511" s="6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ht="15.0" customHeight="1">
      <c r="A512" s="6"/>
      <c r="B512" s="4"/>
      <c r="C512" s="6"/>
      <c r="D512" s="55"/>
      <c r="E512" s="82"/>
      <c r="F512" s="6"/>
      <c r="G512" s="6"/>
      <c r="H512" s="6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ht="15.0" customHeight="1">
      <c r="A513" s="6"/>
      <c r="B513" s="4"/>
      <c r="C513" s="6"/>
      <c r="D513" s="55"/>
      <c r="E513" s="82"/>
      <c r="F513" s="6"/>
      <c r="G513" s="6"/>
      <c r="H513" s="6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ht="15.0" customHeight="1">
      <c r="A514" s="6"/>
      <c r="B514" s="4"/>
      <c r="C514" s="6"/>
      <c r="D514" s="55"/>
      <c r="E514" s="82"/>
      <c r="F514" s="6"/>
      <c r="G514" s="6"/>
      <c r="H514" s="6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ht="15.0" customHeight="1">
      <c r="A515" s="6"/>
      <c r="B515" s="4"/>
      <c r="C515" s="6"/>
      <c r="D515" s="55"/>
      <c r="E515" s="82"/>
      <c r="F515" s="6"/>
      <c r="G515" s="6"/>
      <c r="H515" s="6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ht="15.0" customHeight="1">
      <c r="A516" s="6"/>
      <c r="B516" s="4"/>
      <c r="C516" s="6"/>
      <c r="D516" s="55"/>
      <c r="E516" s="82"/>
      <c r="F516" s="6"/>
      <c r="G516" s="6"/>
      <c r="H516" s="6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ht="15.0" customHeight="1">
      <c r="A517" s="6"/>
      <c r="B517" s="4"/>
      <c r="C517" s="6"/>
      <c r="D517" s="55"/>
      <c r="E517" s="82"/>
      <c r="F517" s="6"/>
      <c r="G517" s="6"/>
      <c r="H517" s="6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ht="15.0" customHeight="1">
      <c r="A518" s="6"/>
      <c r="B518" s="4"/>
      <c r="C518" s="6"/>
      <c r="D518" s="55"/>
      <c r="E518" s="82"/>
      <c r="F518" s="6"/>
      <c r="G518" s="6"/>
      <c r="H518" s="6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ht="15.0" customHeight="1">
      <c r="A519" s="6"/>
      <c r="B519" s="4"/>
      <c r="C519" s="6"/>
      <c r="D519" s="55"/>
      <c r="E519" s="82"/>
      <c r="F519" s="6"/>
      <c r="G519" s="6"/>
      <c r="H519" s="6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ht="15.0" customHeight="1">
      <c r="A520" s="6"/>
      <c r="B520" s="4"/>
      <c r="C520" s="6"/>
      <c r="D520" s="55"/>
      <c r="E520" s="82"/>
      <c r="F520" s="6"/>
      <c r="G520" s="6"/>
      <c r="H520" s="6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ht="15.0" customHeight="1">
      <c r="A521" s="6"/>
      <c r="B521" s="4"/>
      <c r="C521" s="6"/>
      <c r="D521" s="55"/>
      <c r="E521" s="82"/>
      <c r="F521" s="6"/>
      <c r="G521" s="6"/>
      <c r="H521" s="6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ht="15.0" customHeight="1">
      <c r="A522" s="6"/>
      <c r="B522" s="4"/>
      <c r="C522" s="6"/>
      <c r="D522" s="55"/>
      <c r="E522" s="82"/>
      <c r="F522" s="6"/>
      <c r="G522" s="6"/>
      <c r="H522" s="6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ht="15.0" customHeight="1">
      <c r="A523" s="6"/>
      <c r="B523" s="4"/>
      <c r="C523" s="6"/>
      <c r="D523" s="55"/>
      <c r="E523" s="82"/>
      <c r="F523" s="6"/>
      <c r="G523" s="6"/>
      <c r="H523" s="6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ht="15.0" customHeight="1">
      <c r="A524" s="6"/>
      <c r="B524" s="4"/>
      <c r="C524" s="6"/>
      <c r="D524" s="55"/>
      <c r="E524" s="82"/>
      <c r="F524" s="6"/>
      <c r="G524" s="6"/>
      <c r="H524" s="6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ht="15.0" customHeight="1">
      <c r="A525" s="6"/>
      <c r="B525" s="4"/>
      <c r="C525" s="6"/>
      <c r="D525" s="55"/>
      <c r="E525" s="82"/>
      <c r="F525" s="6"/>
      <c r="G525" s="6"/>
      <c r="H525" s="6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ht="15.0" customHeight="1">
      <c r="A526" s="6"/>
      <c r="B526" s="4"/>
      <c r="C526" s="6"/>
      <c r="D526" s="55"/>
      <c r="E526" s="82"/>
      <c r="F526" s="6"/>
      <c r="G526" s="6"/>
      <c r="H526" s="6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ht="15.0" customHeight="1">
      <c r="A527" s="6"/>
      <c r="B527" s="4"/>
      <c r="C527" s="6"/>
      <c r="D527" s="55"/>
      <c r="E527" s="82"/>
      <c r="F527" s="6"/>
      <c r="G527" s="6"/>
      <c r="H527" s="6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ht="15.0" customHeight="1">
      <c r="A528" s="6"/>
      <c r="B528" s="4"/>
      <c r="C528" s="6"/>
      <c r="D528" s="55"/>
      <c r="E528" s="82"/>
      <c r="F528" s="6"/>
      <c r="G528" s="6"/>
      <c r="H528" s="6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ht="15.0" customHeight="1">
      <c r="A529" s="6"/>
      <c r="B529" s="4"/>
      <c r="C529" s="6"/>
      <c r="D529" s="55"/>
      <c r="E529" s="82"/>
      <c r="F529" s="6"/>
      <c r="G529" s="6"/>
      <c r="H529" s="6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ht="15.0" customHeight="1">
      <c r="A530" s="6"/>
      <c r="B530" s="4"/>
      <c r="C530" s="6"/>
      <c r="D530" s="55"/>
      <c r="E530" s="82"/>
      <c r="F530" s="6"/>
      <c r="G530" s="6"/>
      <c r="H530" s="6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ht="15.0" customHeight="1">
      <c r="A531" s="6"/>
      <c r="B531" s="4"/>
      <c r="C531" s="6"/>
      <c r="D531" s="55"/>
      <c r="E531" s="82"/>
      <c r="F531" s="6"/>
      <c r="G531" s="6"/>
      <c r="H531" s="6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ht="15.0" customHeight="1">
      <c r="A532" s="6"/>
      <c r="B532" s="4"/>
      <c r="C532" s="6"/>
      <c r="D532" s="55"/>
      <c r="E532" s="82"/>
      <c r="F532" s="6"/>
      <c r="G532" s="6"/>
      <c r="H532" s="6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ht="15.0" customHeight="1">
      <c r="A533" s="6"/>
      <c r="B533" s="4"/>
      <c r="C533" s="6"/>
      <c r="D533" s="55"/>
      <c r="E533" s="82"/>
      <c r="F533" s="6"/>
      <c r="G533" s="6"/>
      <c r="H533" s="6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ht="15.0" customHeight="1">
      <c r="A534" s="6"/>
      <c r="B534" s="4"/>
      <c r="C534" s="6"/>
      <c r="D534" s="55"/>
      <c r="E534" s="82"/>
      <c r="F534" s="6"/>
      <c r="G534" s="6"/>
      <c r="H534" s="6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ht="15.0" customHeight="1">
      <c r="A535" s="6"/>
      <c r="B535" s="4"/>
      <c r="C535" s="6"/>
      <c r="D535" s="55"/>
      <c r="E535" s="82"/>
      <c r="F535" s="6"/>
      <c r="G535" s="6"/>
      <c r="H535" s="6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ht="15.0" customHeight="1">
      <c r="A536" s="6"/>
      <c r="B536" s="4"/>
      <c r="C536" s="6"/>
      <c r="D536" s="55"/>
      <c r="E536" s="82"/>
      <c r="F536" s="6"/>
      <c r="G536" s="6"/>
      <c r="H536" s="6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ht="15.0" customHeight="1">
      <c r="A537" s="6"/>
      <c r="B537" s="4"/>
      <c r="C537" s="6"/>
      <c r="D537" s="55"/>
      <c r="E537" s="82"/>
      <c r="F537" s="6"/>
      <c r="G537" s="6"/>
      <c r="H537" s="6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ht="15.0" customHeight="1">
      <c r="A538" s="6"/>
      <c r="B538" s="4"/>
      <c r="C538" s="6"/>
      <c r="D538" s="55"/>
      <c r="E538" s="82"/>
      <c r="F538" s="6"/>
      <c r="G538" s="6"/>
      <c r="H538" s="6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ht="15.0" customHeight="1">
      <c r="A539" s="6"/>
      <c r="B539" s="4"/>
      <c r="C539" s="6"/>
      <c r="D539" s="55"/>
      <c r="E539" s="82"/>
      <c r="F539" s="6"/>
      <c r="G539" s="6"/>
      <c r="H539" s="6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ht="15.0" customHeight="1">
      <c r="A540" s="6"/>
      <c r="B540" s="4"/>
      <c r="C540" s="6"/>
      <c r="D540" s="55"/>
      <c r="E540" s="82"/>
      <c r="F540" s="6"/>
      <c r="G540" s="6"/>
      <c r="H540" s="6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ht="15.0" customHeight="1">
      <c r="A541" s="6"/>
      <c r="B541" s="4"/>
      <c r="C541" s="6"/>
      <c r="D541" s="55"/>
      <c r="E541" s="82"/>
      <c r="F541" s="6"/>
      <c r="G541" s="6"/>
      <c r="H541" s="6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ht="15.0" customHeight="1">
      <c r="A542" s="6"/>
      <c r="B542" s="4"/>
      <c r="C542" s="6"/>
      <c r="D542" s="55"/>
      <c r="E542" s="82"/>
      <c r="F542" s="6"/>
      <c r="G542" s="6"/>
      <c r="H542" s="6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ht="15.0" customHeight="1">
      <c r="A543" s="6"/>
      <c r="B543" s="4"/>
      <c r="C543" s="6"/>
      <c r="D543" s="55"/>
      <c r="E543" s="82"/>
      <c r="F543" s="6"/>
      <c r="G543" s="6"/>
      <c r="H543" s="6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ht="15.0" customHeight="1">
      <c r="A544" s="6"/>
      <c r="B544" s="4"/>
      <c r="C544" s="6"/>
      <c r="D544" s="55"/>
      <c r="E544" s="82"/>
      <c r="F544" s="6"/>
      <c r="G544" s="6"/>
      <c r="H544" s="6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ht="15.0" customHeight="1">
      <c r="A545" s="6"/>
      <c r="B545" s="4"/>
      <c r="C545" s="6"/>
      <c r="D545" s="55"/>
      <c r="E545" s="82"/>
      <c r="F545" s="6"/>
      <c r="G545" s="6"/>
      <c r="H545" s="6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ht="15.0" customHeight="1">
      <c r="A546" s="6"/>
      <c r="B546" s="4"/>
      <c r="C546" s="6"/>
      <c r="D546" s="55"/>
      <c r="E546" s="82"/>
      <c r="F546" s="6"/>
      <c r="G546" s="6"/>
      <c r="H546" s="6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ht="15.0" customHeight="1">
      <c r="A547" s="6"/>
      <c r="B547" s="4"/>
      <c r="C547" s="6"/>
      <c r="D547" s="55"/>
      <c r="E547" s="82"/>
      <c r="F547" s="6"/>
      <c r="G547" s="6"/>
      <c r="H547" s="6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ht="15.0" customHeight="1">
      <c r="A548" s="6"/>
      <c r="B548" s="4"/>
      <c r="C548" s="6"/>
      <c r="D548" s="55"/>
      <c r="E548" s="82"/>
      <c r="F548" s="6"/>
      <c r="G548" s="6"/>
      <c r="H548" s="6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ht="15.0" customHeight="1">
      <c r="A549" s="6"/>
      <c r="B549" s="4"/>
      <c r="C549" s="6"/>
      <c r="D549" s="55"/>
      <c r="E549" s="82"/>
      <c r="F549" s="6"/>
      <c r="G549" s="6"/>
      <c r="H549" s="6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ht="15.0" customHeight="1">
      <c r="A550" s="6"/>
      <c r="B550" s="4"/>
      <c r="C550" s="6"/>
      <c r="D550" s="55"/>
      <c r="E550" s="82"/>
      <c r="F550" s="6"/>
      <c r="G550" s="6"/>
      <c r="H550" s="6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ht="15.0" customHeight="1">
      <c r="A551" s="6"/>
      <c r="B551" s="4"/>
      <c r="C551" s="6"/>
      <c r="D551" s="55"/>
      <c r="E551" s="82"/>
      <c r="F551" s="6"/>
      <c r="G551" s="6"/>
      <c r="H551" s="6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ht="15.0" customHeight="1">
      <c r="A552" s="6"/>
      <c r="B552" s="4"/>
      <c r="C552" s="6"/>
      <c r="D552" s="55"/>
      <c r="E552" s="82"/>
      <c r="F552" s="6"/>
      <c r="G552" s="6"/>
      <c r="H552" s="6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ht="15.0" customHeight="1">
      <c r="A553" s="6"/>
      <c r="B553" s="4"/>
      <c r="C553" s="6"/>
      <c r="D553" s="55"/>
      <c r="E553" s="82"/>
      <c r="F553" s="6"/>
      <c r="G553" s="6"/>
      <c r="H553" s="6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ht="15.0" customHeight="1">
      <c r="A554" s="6"/>
      <c r="B554" s="4"/>
      <c r="C554" s="6"/>
      <c r="D554" s="55"/>
      <c r="E554" s="82"/>
      <c r="F554" s="6"/>
      <c r="G554" s="6"/>
      <c r="H554" s="6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ht="15.0" customHeight="1">
      <c r="A555" s="6"/>
      <c r="B555" s="4"/>
      <c r="C555" s="6"/>
      <c r="D555" s="55"/>
      <c r="E555" s="82"/>
      <c r="F555" s="6"/>
      <c r="G555" s="6"/>
      <c r="H555" s="6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ht="15.0" customHeight="1">
      <c r="A556" s="6"/>
      <c r="B556" s="4"/>
      <c r="C556" s="6"/>
      <c r="D556" s="55"/>
      <c r="E556" s="82"/>
      <c r="F556" s="6"/>
      <c r="G556" s="6"/>
      <c r="H556" s="6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ht="15.0" customHeight="1">
      <c r="A557" s="6"/>
      <c r="B557" s="4"/>
      <c r="C557" s="6"/>
      <c r="D557" s="55"/>
      <c r="E557" s="82"/>
      <c r="F557" s="6"/>
      <c r="G557" s="6"/>
      <c r="H557" s="6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ht="15.0" customHeight="1">
      <c r="A558" s="6"/>
      <c r="B558" s="4"/>
      <c r="C558" s="6"/>
      <c r="D558" s="55"/>
      <c r="E558" s="82"/>
      <c r="F558" s="6"/>
      <c r="G558" s="6"/>
      <c r="H558" s="6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ht="15.0" customHeight="1">
      <c r="A559" s="6"/>
      <c r="B559" s="4"/>
      <c r="C559" s="6"/>
      <c r="D559" s="55"/>
      <c r="E559" s="82"/>
      <c r="F559" s="6"/>
      <c r="G559" s="6"/>
      <c r="H559" s="6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ht="15.0" customHeight="1">
      <c r="A560" s="6"/>
      <c r="B560" s="4"/>
      <c r="C560" s="6"/>
      <c r="D560" s="55"/>
      <c r="E560" s="82"/>
      <c r="F560" s="6"/>
      <c r="G560" s="6"/>
      <c r="H560" s="6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ht="15.0" customHeight="1">
      <c r="A561" s="6"/>
      <c r="B561" s="4"/>
      <c r="C561" s="6"/>
      <c r="D561" s="55"/>
      <c r="E561" s="82"/>
      <c r="F561" s="6"/>
      <c r="G561" s="6"/>
      <c r="H561" s="6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ht="15.0" customHeight="1">
      <c r="A562" s="6"/>
      <c r="B562" s="4"/>
      <c r="C562" s="6"/>
      <c r="D562" s="55"/>
      <c r="E562" s="82"/>
      <c r="F562" s="6"/>
      <c r="G562" s="6"/>
      <c r="H562" s="6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ht="15.0" customHeight="1">
      <c r="A563" s="6"/>
      <c r="B563" s="4"/>
      <c r="C563" s="6"/>
      <c r="D563" s="55"/>
      <c r="E563" s="82"/>
      <c r="F563" s="6"/>
      <c r="G563" s="6"/>
      <c r="H563" s="6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ht="15.0" customHeight="1">
      <c r="A564" s="6"/>
      <c r="B564" s="4"/>
      <c r="C564" s="6"/>
      <c r="D564" s="55"/>
      <c r="E564" s="82"/>
      <c r="F564" s="6"/>
      <c r="G564" s="6"/>
      <c r="H564" s="6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ht="15.0" customHeight="1">
      <c r="A565" s="6"/>
      <c r="B565" s="4"/>
      <c r="C565" s="6"/>
      <c r="D565" s="55"/>
      <c r="E565" s="82"/>
      <c r="F565" s="6"/>
      <c r="G565" s="6"/>
      <c r="H565" s="6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ht="15.0" customHeight="1">
      <c r="A566" s="6"/>
      <c r="B566" s="4"/>
      <c r="C566" s="6"/>
      <c r="D566" s="55"/>
      <c r="E566" s="82"/>
      <c r="F566" s="6"/>
      <c r="G566" s="6"/>
      <c r="H566" s="6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ht="15.0" customHeight="1">
      <c r="A567" s="6"/>
      <c r="B567" s="4"/>
      <c r="C567" s="6"/>
      <c r="D567" s="55"/>
      <c r="E567" s="82"/>
      <c r="F567" s="6"/>
      <c r="G567" s="6"/>
      <c r="H567" s="6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ht="15.0" customHeight="1">
      <c r="A568" s="6"/>
      <c r="B568" s="4"/>
      <c r="C568" s="6"/>
      <c r="D568" s="55"/>
      <c r="E568" s="82"/>
      <c r="F568" s="6"/>
      <c r="G568" s="6"/>
      <c r="H568" s="6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ht="15.0" customHeight="1">
      <c r="A569" s="6"/>
      <c r="B569" s="4"/>
      <c r="C569" s="6"/>
      <c r="D569" s="55"/>
      <c r="E569" s="82"/>
      <c r="F569" s="6"/>
      <c r="G569" s="6"/>
      <c r="H569" s="6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ht="15.0" customHeight="1">
      <c r="A570" s="6"/>
      <c r="B570" s="4"/>
      <c r="C570" s="6"/>
      <c r="D570" s="55"/>
      <c r="E570" s="82"/>
      <c r="F570" s="6"/>
      <c r="G570" s="6"/>
      <c r="H570" s="6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ht="15.0" customHeight="1">
      <c r="A571" s="6"/>
      <c r="B571" s="4"/>
      <c r="C571" s="6"/>
      <c r="D571" s="55"/>
      <c r="E571" s="82"/>
      <c r="F571" s="6"/>
      <c r="G571" s="6"/>
      <c r="H571" s="6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ht="15.0" customHeight="1">
      <c r="A572" s="6"/>
      <c r="B572" s="4"/>
      <c r="C572" s="6"/>
      <c r="D572" s="55"/>
      <c r="E572" s="82"/>
      <c r="F572" s="6"/>
      <c r="G572" s="6"/>
      <c r="H572" s="6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ht="15.0" customHeight="1">
      <c r="A573" s="6"/>
      <c r="B573" s="4"/>
      <c r="C573" s="6"/>
      <c r="D573" s="55"/>
      <c r="E573" s="82"/>
      <c r="F573" s="6"/>
      <c r="G573" s="6"/>
      <c r="H573" s="6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ht="15.0" customHeight="1">
      <c r="A574" s="6"/>
      <c r="B574" s="4"/>
      <c r="C574" s="6"/>
      <c r="D574" s="55"/>
      <c r="E574" s="82"/>
      <c r="F574" s="6"/>
      <c r="G574" s="6"/>
      <c r="H574" s="6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ht="15.0" customHeight="1">
      <c r="A575" s="6"/>
      <c r="B575" s="4"/>
      <c r="C575" s="6"/>
      <c r="D575" s="55"/>
      <c r="E575" s="82"/>
      <c r="F575" s="6"/>
      <c r="G575" s="6"/>
      <c r="H575" s="6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ht="15.0" customHeight="1">
      <c r="A576" s="6"/>
      <c r="B576" s="4"/>
      <c r="C576" s="6"/>
      <c r="D576" s="55"/>
      <c r="E576" s="82"/>
      <c r="F576" s="6"/>
      <c r="G576" s="6"/>
      <c r="H576" s="6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ht="15.0" customHeight="1">
      <c r="A577" s="6"/>
      <c r="B577" s="4"/>
      <c r="C577" s="6"/>
      <c r="D577" s="55"/>
      <c r="E577" s="82"/>
      <c r="F577" s="6"/>
      <c r="G577" s="6"/>
      <c r="H577" s="6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ht="15.0" customHeight="1">
      <c r="A578" s="6"/>
      <c r="B578" s="4"/>
      <c r="C578" s="6"/>
      <c r="D578" s="55"/>
      <c r="E578" s="82"/>
      <c r="F578" s="6"/>
      <c r="G578" s="6"/>
      <c r="H578" s="6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ht="15.0" customHeight="1">
      <c r="A579" s="6"/>
      <c r="B579" s="4"/>
      <c r="C579" s="6"/>
      <c r="D579" s="55"/>
      <c r="E579" s="82"/>
      <c r="F579" s="6"/>
      <c r="G579" s="6"/>
      <c r="H579" s="6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ht="15.0" customHeight="1">
      <c r="A580" s="6"/>
      <c r="B580" s="4"/>
      <c r="C580" s="6"/>
      <c r="D580" s="55"/>
      <c r="E580" s="82"/>
      <c r="F580" s="6"/>
      <c r="G580" s="6"/>
      <c r="H580" s="6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ht="15.0" customHeight="1">
      <c r="A581" s="6"/>
      <c r="B581" s="4"/>
      <c r="C581" s="6"/>
      <c r="D581" s="55"/>
      <c r="E581" s="82"/>
      <c r="F581" s="6"/>
      <c r="G581" s="6"/>
      <c r="H581" s="6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ht="15.0" customHeight="1">
      <c r="A582" s="6"/>
      <c r="B582" s="4"/>
      <c r="C582" s="6"/>
      <c r="D582" s="55"/>
      <c r="E582" s="82"/>
      <c r="F582" s="6"/>
      <c r="G582" s="6"/>
      <c r="H582" s="6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ht="15.0" customHeight="1">
      <c r="A583" s="6"/>
      <c r="B583" s="4"/>
      <c r="C583" s="6"/>
      <c r="D583" s="55"/>
      <c r="E583" s="82"/>
      <c r="F583" s="6"/>
      <c r="G583" s="6"/>
      <c r="H583" s="6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ht="15.0" customHeight="1">
      <c r="A584" s="6"/>
      <c r="B584" s="4"/>
      <c r="C584" s="6"/>
      <c r="D584" s="55"/>
      <c r="E584" s="82"/>
      <c r="F584" s="6"/>
      <c r="G584" s="6"/>
      <c r="H584" s="6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ht="15.0" customHeight="1">
      <c r="A585" s="6"/>
      <c r="B585" s="4"/>
      <c r="C585" s="6"/>
      <c r="D585" s="55"/>
      <c r="E585" s="82"/>
      <c r="F585" s="6"/>
      <c r="G585" s="6"/>
      <c r="H585" s="6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ht="15.0" customHeight="1">
      <c r="A586" s="6"/>
      <c r="B586" s="4"/>
      <c r="C586" s="6"/>
      <c r="D586" s="55"/>
      <c r="E586" s="82"/>
      <c r="F586" s="6"/>
      <c r="G586" s="6"/>
      <c r="H586" s="6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ht="15.0" customHeight="1">
      <c r="A587" s="6"/>
      <c r="B587" s="4"/>
      <c r="C587" s="6"/>
      <c r="D587" s="55"/>
      <c r="E587" s="82"/>
      <c r="F587" s="6"/>
      <c r="G587" s="6"/>
      <c r="H587" s="6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ht="15.0" customHeight="1">
      <c r="A588" s="6"/>
      <c r="B588" s="4"/>
      <c r="C588" s="6"/>
      <c r="D588" s="55"/>
      <c r="E588" s="82"/>
      <c r="F588" s="6"/>
      <c r="G588" s="6"/>
      <c r="H588" s="6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ht="15.0" customHeight="1">
      <c r="A589" s="6"/>
      <c r="B589" s="4"/>
      <c r="C589" s="6"/>
      <c r="D589" s="55"/>
      <c r="E589" s="82"/>
      <c r="F589" s="6"/>
      <c r="G589" s="6"/>
      <c r="H589" s="6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ht="15.0" customHeight="1">
      <c r="A590" s="6"/>
      <c r="B590" s="4"/>
      <c r="C590" s="6"/>
      <c r="D590" s="55"/>
      <c r="E590" s="82"/>
      <c r="F590" s="6"/>
      <c r="G590" s="6"/>
      <c r="H590" s="6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ht="15.0" customHeight="1">
      <c r="A591" s="6"/>
      <c r="B591" s="4"/>
      <c r="C591" s="6"/>
      <c r="D591" s="55"/>
      <c r="E591" s="82"/>
      <c r="F591" s="6"/>
      <c r="G591" s="6"/>
      <c r="H591" s="6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ht="15.0" customHeight="1">
      <c r="A592" s="6"/>
      <c r="B592" s="4"/>
      <c r="C592" s="6"/>
      <c r="D592" s="55"/>
      <c r="E592" s="82"/>
      <c r="F592" s="6"/>
      <c r="G592" s="6"/>
      <c r="H592" s="6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ht="15.0" customHeight="1">
      <c r="A593" s="6"/>
      <c r="B593" s="4"/>
      <c r="C593" s="6"/>
      <c r="D593" s="55"/>
      <c r="E593" s="82"/>
      <c r="F593" s="6"/>
      <c r="G593" s="6"/>
      <c r="H593" s="6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ht="15.0" customHeight="1">
      <c r="A594" s="6"/>
      <c r="B594" s="4"/>
      <c r="C594" s="6"/>
      <c r="D594" s="55"/>
      <c r="E594" s="82"/>
      <c r="F594" s="6"/>
      <c r="G594" s="6"/>
      <c r="H594" s="6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ht="15.0" customHeight="1">
      <c r="A595" s="6"/>
      <c r="B595" s="4"/>
      <c r="C595" s="6"/>
      <c r="D595" s="55"/>
      <c r="E595" s="82"/>
      <c r="F595" s="6"/>
      <c r="G595" s="6"/>
      <c r="H595" s="6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ht="15.0" customHeight="1">
      <c r="A596" s="6"/>
      <c r="B596" s="4"/>
      <c r="C596" s="6"/>
      <c r="D596" s="55"/>
      <c r="E596" s="82"/>
      <c r="F596" s="6"/>
      <c r="G596" s="6"/>
      <c r="H596" s="6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ht="15.0" customHeight="1">
      <c r="A597" s="6"/>
      <c r="B597" s="4"/>
      <c r="C597" s="6"/>
      <c r="D597" s="55"/>
      <c r="E597" s="82"/>
      <c r="F597" s="6"/>
      <c r="G597" s="6"/>
      <c r="H597" s="6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ht="15.0" customHeight="1">
      <c r="A598" s="6"/>
      <c r="B598" s="4"/>
      <c r="C598" s="6"/>
      <c r="D598" s="55"/>
      <c r="E598" s="82"/>
      <c r="F598" s="6"/>
      <c r="G598" s="6"/>
      <c r="H598" s="6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ht="15.0" customHeight="1">
      <c r="A599" s="6"/>
      <c r="B599" s="4"/>
      <c r="C599" s="6"/>
      <c r="D599" s="55"/>
      <c r="E599" s="82"/>
      <c r="F599" s="6"/>
      <c r="G599" s="6"/>
      <c r="H599" s="6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ht="15.0" customHeight="1">
      <c r="A600" s="6"/>
      <c r="B600" s="4"/>
      <c r="C600" s="6"/>
      <c r="D600" s="55"/>
      <c r="E600" s="82"/>
      <c r="F600" s="6"/>
      <c r="G600" s="6"/>
      <c r="H600" s="6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ht="15.0" customHeight="1">
      <c r="A601" s="6"/>
      <c r="B601" s="4"/>
      <c r="C601" s="6"/>
      <c r="D601" s="55"/>
      <c r="E601" s="82"/>
      <c r="F601" s="6"/>
      <c r="G601" s="6"/>
      <c r="H601" s="6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ht="15.0" customHeight="1">
      <c r="A602" s="6"/>
      <c r="B602" s="4"/>
      <c r="C602" s="6"/>
      <c r="D602" s="55"/>
      <c r="E602" s="82"/>
      <c r="F602" s="6"/>
      <c r="G602" s="6"/>
      <c r="H602" s="6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ht="15.0" customHeight="1">
      <c r="A603" s="6"/>
      <c r="B603" s="4"/>
      <c r="C603" s="6"/>
      <c r="D603" s="55"/>
      <c r="E603" s="82"/>
      <c r="F603" s="6"/>
      <c r="G603" s="6"/>
      <c r="H603" s="6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ht="15.0" customHeight="1">
      <c r="A604" s="6"/>
      <c r="B604" s="4"/>
      <c r="C604" s="6"/>
      <c r="D604" s="55"/>
      <c r="E604" s="82"/>
      <c r="F604" s="6"/>
      <c r="G604" s="6"/>
      <c r="H604" s="6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ht="15.0" customHeight="1">
      <c r="A605" s="6"/>
      <c r="B605" s="4"/>
      <c r="C605" s="6"/>
      <c r="D605" s="55"/>
      <c r="E605" s="82"/>
      <c r="F605" s="6"/>
      <c r="G605" s="6"/>
      <c r="H605" s="6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ht="15.0" customHeight="1">
      <c r="A606" s="6"/>
      <c r="B606" s="4"/>
      <c r="C606" s="6"/>
      <c r="D606" s="55"/>
      <c r="E606" s="82"/>
      <c r="F606" s="6"/>
      <c r="G606" s="6"/>
      <c r="H606" s="6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ht="15.0" customHeight="1">
      <c r="A607" s="6"/>
      <c r="B607" s="4"/>
      <c r="C607" s="6"/>
      <c r="D607" s="55"/>
      <c r="E607" s="82"/>
      <c r="F607" s="6"/>
      <c r="G607" s="6"/>
      <c r="H607" s="6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ht="15.0" customHeight="1">
      <c r="A608" s="6"/>
      <c r="B608" s="4"/>
      <c r="C608" s="6"/>
      <c r="D608" s="55"/>
      <c r="E608" s="82"/>
      <c r="F608" s="6"/>
      <c r="G608" s="6"/>
      <c r="H608" s="6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ht="15.0" customHeight="1">
      <c r="A609" s="6"/>
      <c r="B609" s="4"/>
      <c r="C609" s="6"/>
      <c r="D609" s="55"/>
      <c r="E609" s="82"/>
      <c r="F609" s="6"/>
      <c r="G609" s="6"/>
      <c r="H609" s="6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ht="15.0" customHeight="1">
      <c r="A610" s="6"/>
      <c r="B610" s="4"/>
      <c r="C610" s="6"/>
      <c r="D610" s="55"/>
      <c r="E610" s="82"/>
      <c r="F610" s="6"/>
      <c r="G610" s="6"/>
      <c r="H610" s="6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ht="15.0" customHeight="1">
      <c r="A611" s="6"/>
      <c r="B611" s="4"/>
      <c r="C611" s="6"/>
      <c r="D611" s="55"/>
      <c r="E611" s="82"/>
      <c r="F611" s="6"/>
      <c r="G611" s="6"/>
      <c r="H611" s="6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ht="15.0" customHeight="1">
      <c r="A612" s="6"/>
      <c r="B612" s="4"/>
      <c r="C612" s="6"/>
      <c r="D612" s="55"/>
      <c r="E612" s="82"/>
      <c r="F612" s="6"/>
      <c r="G612" s="6"/>
      <c r="H612" s="6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ht="15.0" customHeight="1">
      <c r="A613" s="6"/>
      <c r="B613" s="4"/>
      <c r="C613" s="6"/>
      <c r="D613" s="55"/>
      <c r="E613" s="82"/>
      <c r="F613" s="6"/>
      <c r="G613" s="6"/>
      <c r="H613" s="6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ht="15.0" customHeight="1">
      <c r="A614" s="6"/>
      <c r="B614" s="4"/>
      <c r="C614" s="6"/>
      <c r="D614" s="55"/>
      <c r="E614" s="82"/>
      <c r="F614" s="6"/>
      <c r="G614" s="6"/>
      <c r="H614" s="6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ht="15.0" customHeight="1">
      <c r="A615" s="6"/>
      <c r="B615" s="4"/>
      <c r="C615" s="6"/>
      <c r="D615" s="55"/>
      <c r="E615" s="82"/>
      <c r="F615" s="6"/>
      <c r="G615" s="6"/>
      <c r="H615" s="6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ht="15.0" customHeight="1">
      <c r="A616" s="6"/>
      <c r="B616" s="4"/>
      <c r="C616" s="6"/>
      <c r="D616" s="55"/>
      <c r="E616" s="82"/>
      <c r="F616" s="6"/>
      <c r="G616" s="6"/>
      <c r="H616" s="6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ht="15.0" customHeight="1">
      <c r="A617" s="6"/>
      <c r="B617" s="4"/>
      <c r="C617" s="6"/>
      <c r="D617" s="55"/>
      <c r="E617" s="82"/>
      <c r="F617" s="6"/>
      <c r="G617" s="6"/>
      <c r="H617" s="6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ht="15.0" customHeight="1">
      <c r="A618" s="6"/>
      <c r="B618" s="4"/>
      <c r="C618" s="6"/>
      <c r="D618" s="55"/>
      <c r="E618" s="82"/>
      <c r="F618" s="6"/>
      <c r="G618" s="6"/>
      <c r="H618" s="6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ht="15.0" customHeight="1">
      <c r="A619" s="6"/>
      <c r="B619" s="4"/>
      <c r="C619" s="6"/>
      <c r="D619" s="55"/>
      <c r="E619" s="82"/>
      <c r="F619" s="6"/>
      <c r="G619" s="6"/>
      <c r="H619" s="6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ht="15.0" customHeight="1">
      <c r="A620" s="6"/>
      <c r="B620" s="4"/>
      <c r="C620" s="6"/>
      <c r="D620" s="55"/>
      <c r="E620" s="82"/>
      <c r="F620" s="6"/>
      <c r="G620" s="6"/>
      <c r="H620" s="6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ht="15.0" customHeight="1">
      <c r="A621" s="6"/>
      <c r="B621" s="4"/>
      <c r="C621" s="6"/>
      <c r="D621" s="55"/>
      <c r="E621" s="82"/>
      <c r="F621" s="6"/>
      <c r="G621" s="6"/>
      <c r="H621" s="6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ht="15.0" customHeight="1">
      <c r="A622" s="6"/>
      <c r="B622" s="4"/>
      <c r="C622" s="6"/>
      <c r="D622" s="55"/>
      <c r="E622" s="82"/>
      <c r="F622" s="6"/>
      <c r="G622" s="6"/>
      <c r="H622" s="6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ht="15.0" customHeight="1">
      <c r="A623" s="6"/>
      <c r="B623" s="4"/>
      <c r="C623" s="6"/>
      <c r="D623" s="55"/>
      <c r="E623" s="82"/>
      <c r="F623" s="6"/>
      <c r="G623" s="6"/>
      <c r="H623" s="6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ht="15.0" customHeight="1">
      <c r="A624" s="6"/>
      <c r="B624" s="4"/>
      <c r="C624" s="6"/>
      <c r="D624" s="55"/>
      <c r="E624" s="82"/>
      <c r="F624" s="6"/>
      <c r="G624" s="6"/>
      <c r="H624" s="6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ht="15.0" customHeight="1">
      <c r="A625" s="6"/>
      <c r="B625" s="4"/>
      <c r="C625" s="6"/>
      <c r="D625" s="55"/>
      <c r="E625" s="82"/>
      <c r="F625" s="6"/>
      <c r="G625" s="6"/>
      <c r="H625" s="6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ht="15.0" customHeight="1">
      <c r="A626" s="6"/>
      <c r="B626" s="4"/>
      <c r="C626" s="6"/>
      <c r="D626" s="55"/>
      <c r="E626" s="82"/>
      <c r="F626" s="6"/>
      <c r="G626" s="6"/>
      <c r="H626" s="6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ht="15.0" customHeight="1">
      <c r="A627" s="6"/>
      <c r="B627" s="4"/>
      <c r="C627" s="6"/>
      <c r="D627" s="55"/>
      <c r="E627" s="82"/>
      <c r="F627" s="6"/>
      <c r="G627" s="6"/>
      <c r="H627" s="6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ht="15.0" customHeight="1">
      <c r="A628" s="6"/>
      <c r="B628" s="4"/>
      <c r="C628" s="6"/>
      <c r="D628" s="55"/>
      <c r="E628" s="82"/>
      <c r="F628" s="6"/>
      <c r="G628" s="6"/>
      <c r="H628" s="6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ht="15.0" customHeight="1">
      <c r="A629" s="6"/>
      <c r="B629" s="4"/>
      <c r="C629" s="6"/>
      <c r="D629" s="55"/>
      <c r="E629" s="82"/>
      <c r="F629" s="6"/>
      <c r="G629" s="6"/>
      <c r="H629" s="6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ht="15.0" customHeight="1">
      <c r="A630" s="6"/>
      <c r="B630" s="4"/>
      <c r="C630" s="6"/>
      <c r="D630" s="55"/>
      <c r="E630" s="82"/>
      <c r="F630" s="6"/>
      <c r="G630" s="6"/>
      <c r="H630" s="6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ht="15.0" customHeight="1">
      <c r="A631" s="6"/>
      <c r="B631" s="4"/>
      <c r="C631" s="6"/>
      <c r="D631" s="55"/>
      <c r="E631" s="82"/>
      <c r="F631" s="6"/>
      <c r="G631" s="6"/>
      <c r="H631" s="6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ht="15.0" customHeight="1">
      <c r="A632" s="6"/>
      <c r="B632" s="4"/>
      <c r="C632" s="6"/>
      <c r="D632" s="55"/>
      <c r="E632" s="82"/>
      <c r="F632" s="6"/>
      <c r="G632" s="6"/>
      <c r="H632" s="6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ht="15.0" customHeight="1">
      <c r="A633" s="6"/>
      <c r="B633" s="4"/>
      <c r="C633" s="6"/>
      <c r="D633" s="55"/>
      <c r="E633" s="82"/>
      <c r="F633" s="6"/>
      <c r="G633" s="6"/>
      <c r="H633" s="6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ht="15.0" customHeight="1">
      <c r="A634" s="6"/>
      <c r="B634" s="4"/>
      <c r="C634" s="6"/>
      <c r="D634" s="55"/>
      <c r="E634" s="82"/>
      <c r="F634" s="6"/>
      <c r="G634" s="6"/>
      <c r="H634" s="6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ht="15.0" customHeight="1">
      <c r="A635" s="6"/>
      <c r="B635" s="4"/>
      <c r="C635" s="6"/>
      <c r="D635" s="55"/>
      <c r="E635" s="82"/>
      <c r="F635" s="6"/>
      <c r="G635" s="6"/>
      <c r="H635" s="6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ht="15.0" customHeight="1">
      <c r="A636" s="6"/>
      <c r="B636" s="4"/>
      <c r="C636" s="6"/>
      <c r="D636" s="55"/>
      <c r="E636" s="82"/>
      <c r="F636" s="6"/>
      <c r="G636" s="6"/>
      <c r="H636" s="6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ht="15.0" customHeight="1">
      <c r="A637" s="6"/>
      <c r="B637" s="4"/>
      <c r="C637" s="6"/>
      <c r="D637" s="55"/>
      <c r="E637" s="82"/>
      <c r="F637" s="6"/>
      <c r="G637" s="6"/>
      <c r="H637" s="6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ht="15.0" customHeight="1">
      <c r="A638" s="6"/>
      <c r="B638" s="4"/>
      <c r="C638" s="6"/>
      <c r="D638" s="55"/>
      <c r="E638" s="82"/>
      <c r="F638" s="6"/>
      <c r="G638" s="6"/>
      <c r="H638" s="6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ht="15.0" customHeight="1">
      <c r="A639" s="6"/>
      <c r="B639" s="4"/>
      <c r="C639" s="6"/>
      <c r="D639" s="55"/>
      <c r="E639" s="82"/>
      <c r="F639" s="6"/>
      <c r="G639" s="6"/>
      <c r="H639" s="6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ht="15.0" customHeight="1">
      <c r="A640" s="6"/>
      <c r="B640" s="4"/>
      <c r="C640" s="6"/>
      <c r="D640" s="55"/>
      <c r="E640" s="82"/>
      <c r="F640" s="6"/>
      <c r="G640" s="6"/>
      <c r="H640" s="6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ht="15.0" customHeight="1">
      <c r="A641" s="6"/>
      <c r="B641" s="4"/>
      <c r="C641" s="6"/>
      <c r="D641" s="55"/>
      <c r="E641" s="82"/>
      <c r="F641" s="6"/>
      <c r="G641" s="6"/>
      <c r="H641" s="6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ht="15.0" customHeight="1">
      <c r="A642" s="6"/>
      <c r="B642" s="4"/>
      <c r="C642" s="6"/>
      <c r="D642" s="55"/>
      <c r="E642" s="82"/>
      <c r="F642" s="6"/>
      <c r="G642" s="6"/>
      <c r="H642" s="6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ht="15.0" customHeight="1">
      <c r="A643" s="6"/>
      <c r="B643" s="4"/>
      <c r="C643" s="6"/>
      <c r="D643" s="55"/>
      <c r="E643" s="82"/>
      <c r="F643" s="6"/>
      <c r="G643" s="6"/>
      <c r="H643" s="6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ht="15.0" customHeight="1">
      <c r="A644" s="6"/>
      <c r="B644" s="4"/>
      <c r="C644" s="6"/>
      <c r="D644" s="55"/>
      <c r="E644" s="82"/>
      <c r="F644" s="6"/>
      <c r="G644" s="6"/>
      <c r="H644" s="6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ht="15.0" customHeight="1">
      <c r="A645" s="6"/>
      <c r="B645" s="4"/>
      <c r="C645" s="6"/>
      <c r="D645" s="55"/>
      <c r="E645" s="82"/>
      <c r="F645" s="6"/>
      <c r="G645" s="6"/>
      <c r="H645" s="6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ht="15.0" customHeight="1">
      <c r="A646" s="6"/>
      <c r="B646" s="4"/>
      <c r="C646" s="6"/>
      <c r="D646" s="55"/>
      <c r="E646" s="82"/>
      <c r="F646" s="6"/>
      <c r="G646" s="6"/>
      <c r="H646" s="6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ht="15.0" customHeight="1">
      <c r="A647" s="6"/>
      <c r="B647" s="4"/>
      <c r="C647" s="6"/>
      <c r="D647" s="55"/>
      <c r="E647" s="82"/>
      <c r="F647" s="6"/>
      <c r="G647" s="6"/>
      <c r="H647" s="6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ht="15.0" customHeight="1">
      <c r="A648" s="6"/>
      <c r="B648" s="4"/>
      <c r="C648" s="6"/>
      <c r="D648" s="55"/>
      <c r="E648" s="82"/>
      <c r="F648" s="6"/>
      <c r="G648" s="6"/>
      <c r="H648" s="6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ht="15.0" customHeight="1">
      <c r="A649" s="6"/>
      <c r="B649" s="4"/>
      <c r="C649" s="6"/>
      <c r="D649" s="55"/>
      <c r="E649" s="82"/>
      <c r="F649" s="6"/>
      <c r="G649" s="6"/>
      <c r="H649" s="6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ht="15.0" customHeight="1">
      <c r="A650" s="6"/>
      <c r="B650" s="4"/>
      <c r="C650" s="6"/>
      <c r="D650" s="55"/>
      <c r="E650" s="82"/>
      <c r="F650" s="6"/>
      <c r="G650" s="6"/>
      <c r="H650" s="6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ht="15.0" customHeight="1">
      <c r="A651" s="6"/>
      <c r="B651" s="4"/>
      <c r="C651" s="6"/>
      <c r="D651" s="55"/>
      <c r="E651" s="82"/>
      <c r="F651" s="6"/>
      <c r="G651" s="6"/>
      <c r="H651" s="6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ht="15.0" customHeight="1">
      <c r="A652" s="6"/>
      <c r="B652" s="4"/>
      <c r="C652" s="6"/>
      <c r="D652" s="55"/>
      <c r="E652" s="82"/>
      <c r="F652" s="6"/>
      <c r="G652" s="6"/>
      <c r="H652" s="6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ht="15.0" customHeight="1">
      <c r="A653" s="6"/>
      <c r="B653" s="4"/>
      <c r="C653" s="6"/>
      <c r="D653" s="55"/>
      <c r="E653" s="82"/>
      <c r="F653" s="6"/>
      <c r="G653" s="6"/>
      <c r="H653" s="6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ht="15.0" customHeight="1">
      <c r="A654" s="6"/>
      <c r="B654" s="4"/>
      <c r="C654" s="6"/>
      <c r="D654" s="55"/>
      <c r="E654" s="82"/>
      <c r="F654" s="6"/>
      <c r="G654" s="6"/>
      <c r="H654" s="6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ht="15.0" customHeight="1">
      <c r="A655" s="6"/>
      <c r="B655" s="4"/>
      <c r="C655" s="6"/>
      <c r="D655" s="55"/>
      <c r="E655" s="82"/>
      <c r="F655" s="6"/>
      <c r="G655" s="6"/>
      <c r="H655" s="6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ht="15.0" customHeight="1">
      <c r="A656" s="6"/>
      <c r="B656" s="4"/>
      <c r="C656" s="6"/>
      <c r="D656" s="55"/>
      <c r="E656" s="82"/>
      <c r="F656" s="6"/>
      <c r="G656" s="6"/>
      <c r="H656" s="6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ht="15.0" customHeight="1">
      <c r="A657" s="6"/>
      <c r="B657" s="4"/>
      <c r="C657" s="6"/>
      <c r="D657" s="55"/>
      <c r="E657" s="82"/>
      <c r="F657" s="6"/>
      <c r="G657" s="6"/>
      <c r="H657" s="6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ht="15.0" customHeight="1">
      <c r="A658" s="6"/>
      <c r="B658" s="4"/>
      <c r="C658" s="6"/>
      <c r="D658" s="55"/>
      <c r="E658" s="82"/>
      <c r="F658" s="6"/>
      <c r="G658" s="6"/>
      <c r="H658" s="6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ht="15.0" customHeight="1">
      <c r="A659" s="6"/>
      <c r="B659" s="4"/>
      <c r="C659" s="6"/>
      <c r="D659" s="55"/>
      <c r="E659" s="82"/>
      <c r="F659" s="6"/>
      <c r="G659" s="6"/>
      <c r="H659" s="6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ht="15.0" customHeight="1">
      <c r="A660" s="6"/>
      <c r="B660" s="4"/>
      <c r="C660" s="6"/>
      <c r="D660" s="55"/>
      <c r="E660" s="82"/>
      <c r="F660" s="6"/>
      <c r="G660" s="6"/>
      <c r="H660" s="6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ht="15.0" customHeight="1">
      <c r="A661" s="6"/>
      <c r="B661" s="4"/>
      <c r="C661" s="6"/>
      <c r="D661" s="55"/>
      <c r="E661" s="82"/>
      <c r="F661" s="6"/>
      <c r="G661" s="6"/>
      <c r="H661" s="6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ht="15.0" customHeight="1">
      <c r="A662" s="6"/>
      <c r="B662" s="4"/>
      <c r="C662" s="6"/>
      <c r="D662" s="55"/>
      <c r="E662" s="82"/>
      <c r="F662" s="6"/>
      <c r="G662" s="6"/>
      <c r="H662" s="6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ht="15.0" customHeight="1">
      <c r="A663" s="6"/>
      <c r="B663" s="4"/>
      <c r="C663" s="6"/>
      <c r="D663" s="55"/>
      <c r="E663" s="82"/>
      <c r="F663" s="6"/>
      <c r="G663" s="6"/>
      <c r="H663" s="6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ht="15.0" customHeight="1">
      <c r="A664" s="6"/>
      <c r="B664" s="4"/>
      <c r="C664" s="6"/>
      <c r="D664" s="55"/>
      <c r="E664" s="82"/>
      <c r="F664" s="6"/>
      <c r="G664" s="6"/>
      <c r="H664" s="6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ht="15.0" customHeight="1">
      <c r="A665" s="6"/>
      <c r="B665" s="4"/>
      <c r="C665" s="6"/>
      <c r="D665" s="55"/>
      <c r="E665" s="82"/>
      <c r="F665" s="6"/>
      <c r="G665" s="6"/>
      <c r="H665" s="6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ht="15.0" customHeight="1">
      <c r="A666" s="6"/>
      <c r="B666" s="4"/>
      <c r="C666" s="6"/>
      <c r="D666" s="55"/>
      <c r="E666" s="82"/>
      <c r="F666" s="6"/>
      <c r="G666" s="6"/>
      <c r="H666" s="6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ht="15.0" customHeight="1">
      <c r="A667" s="6"/>
      <c r="B667" s="4"/>
      <c r="C667" s="6"/>
      <c r="D667" s="55"/>
      <c r="E667" s="82"/>
      <c r="F667" s="6"/>
      <c r="G667" s="6"/>
      <c r="H667" s="6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ht="15.0" customHeight="1">
      <c r="A668" s="6"/>
      <c r="B668" s="4"/>
      <c r="C668" s="6"/>
      <c r="D668" s="55"/>
      <c r="E668" s="82"/>
      <c r="F668" s="6"/>
      <c r="G668" s="6"/>
      <c r="H668" s="6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ht="15.0" customHeight="1">
      <c r="A669" s="6"/>
      <c r="B669" s="4"/>
      <c r="C669" s="6"/>
      <c r="D669" s="55"/>
      <c r="E669" s="82"/>
      <c r="F669" s="6"/>
      <c r="G669" s="6"/>
      <c r="H669" s="6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ht="15.0" customHeight="1">
      <c r="A670" s="6"/>
      <c r="B670" s="4"/>
      <c r="C670" s="6"/>
      <c r="D670" s="55"/>
      <c r="E670" s="82"/>
      <c r="F670" s="6"/>
      <c r="G670" s="6"/>
      <c r="H670" s="6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ht="15.0" customHeight="1">
      <c r="A671" s="6"/>
      <c r="B671" s="4"/>
      <c r="C671" s="6"/>
      <c r="D671" s="55"/>
      <c r="E671" s="82"/>
      <c r="F671" s="6"/>
      <c r="G671" s="6"/>
      <c r="H671" s="6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ht="15.0" customHeight="1">
      <c r="A672" s="6"/>
      <c r="B672" s="4"/>
      <c r="C672" s="6"/>
      <c r="D672" s="55"/>
      <c r="E672" s="82"/>
      <c r="F672" s="6"/>
      <c r="G672" s="6"/>
      <c r="H672" s="6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ht="15.0" customHeight="1">
      <c r="A673" s="6"/>
      <c r="B673" s="4"/>
      <c r="C673" s="6"/>
      <c r="D673" s="55"/>
      <c r="E673" s="82"/>
      <c r="F673" s="6"/>
      <c r="G673" s="6"/>
      <c r="H673" s="6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ht="15.0" customHeight="1">
      <c r="A674" s="6"/>
      <c r="B674" s="4"/>
      <c r="C674" s="6"/>
      <c r="D674" s="55"/>
      <c r="E674" s="82"/>
      <c r="F674" s="6"/>
      <c r="G674" s="6"/>
      <c r="H674" s="6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ht="15.0" customHeight="1">
      <c r="A675" s="6"/>
      <c r="B675" s="4"/>
      <c r="C675" s="6"/>
      <c r="D675" s="55"/>
      <c r="E675" s="82"/>
      <c r="F675" s="6"/>
      <c r="G675" s="6"/>
      <c r="H675" s="6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ht="15.0" customHeight="1">
      <c r="A676" s="6"/>
      <c r="B676" s="4"/>
      <c r="C676" s="6"/>
      <c r="D676" s="55"/>
      <c r="E676" s="82"/>
      <c r="F676" s="6"/>
      <c r="G676" s="6"/>
      <c r="H676" s="6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ht="15.0" customHeight="1">
      <c r="A677" s="6"/>
      <c r="B677" s="4"/>
      <c r="C677" s="6"/>
      <c r="D677" s="55"/>
      <c r="E677" s="82"/>
      <c r="F677" s="6"/>
      <c r="G677" s="6"/>
      <c r="H677" s="6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ht="15.0" customHeight="1">
      <c r="A678" s="6"/>
      <c r="B678" s="4"/>
      <c r="C678" s="6"/>
      <c r="D678" s="55"/>
      <c r="E678" s="82"/>
      <c r="F678" s="6"/>
      <c r="G678" s="6"/>
      <c r="H678" s="6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ht="15.0" customHeight="1">
      <c r="A679" s="6"/>
      <c r="B679" s="4"/>
      <c r="C679" s="6"/>
      <c r="D679" s="55"/>
      <c r="E679" s="82"/>
      <c r="F679" s="6"/>
      <c r="G679" s="6"/>
      <c r="H679" s="6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ht="15.0" customHeight="1">
      <c r="A680" s="6"/>
      <c r="B680" s="4"/>
      <c r="C680" s="6"/>
      <c r="D680" s="55"/>
      <c r="E680" s="82"/>
      <c r="F680" s="6"/>
      <c r="G680" s="6"/>
      <c r="H680" s="6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ht="15.0" customHeight="1">
      <c r="A681" s="6"/>
      <c r="B681" s="4"/>
      <c r="C681" s="6"/>
      <c r="D681" s="55"/>
      <c r="E681" s="82"/>
      <c r="F681" s="6"/>
      <c r="G681" s="6"/>
      <c r="H681" s="6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ht="15.0" customHeight="1">
      <c r="A682" s="6"/>
      <c r="B682" s="4"/>
      <c r="C682" s="6"/>
      <c r="D682" s="55"/>
      <c r="E682" s="82"/>
      <c r="F682" s="6"/>
      <c r="G682" s="6"/>
      <c r="H682" s="6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ht="15.0" customHeight="1">
      <c r="A683" s="6"/>
      <c r="B683" s="4"/>
      <c r="C683" s="6"/>
      <c r="D683" s="55"/>
      <c r="E683" s="82"/>
      <c r="F683" s="6"/>
      <c r="G683" s="6"/>
      <c r="H683" s="6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ht="15.0" customHeight="1">
      <c r="A684" s="6"/>
      <c r="B684" s="4"/>
      <c r="C684" s="6"/>
      <c r="D684" s="55"/>
      <c r="E684" s="82"/>
      <c r="F684" s="6"/>
      <c r="G684" s="6"/>
      <c r="H684" s="6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ht="15.0" customHeight="1">
      <c r="A685" s="6"/>
      <c r="B685" s="4"/>
      <c r="C685" s="6"/>
      <c r="D685" s="55"/>
      <c r="E685" s="82"/>
      <c r="F685" s="6"/>
      <c r="G685" s="6"/>
      <c r="H685" s="6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ht="15.0" customHeight="1">
      <c r="A686" s="6"/>
      <c r="B686" s="4"/>
      <c r="C686" s="6"/>
      <c r="D686" s="55"/>
      <c r="E686" s="82"/>
      <c r="F686" s="6"/>
      <c r="G686" s="6"/>
      <c r="H686" s="6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ht="15.0" customHeight="1">
      <c r="A687" s="6"/>
      <c r="B687" s="4"/>
      <c r="C687" s="6"/>
      <c r="D687" s="55"/>
      <c r="E687" s="82"/>
      <c r="F687" s="6"/>
      <c r="G687" s="6"/>
      <c r="H687" s="6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ht="15.0" customHeight="1">
      <c r="A688" s="6"/>
      <c r="B688" s="4"/>
      <c r="C688" s="6"/>
      <c r="D688" s="55"/>
      <c r="E688" s="82"/>
      <c r="F688" s="6"/>
      <c r="G688" s="6"/>
      <c r="H688" s="6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ht="15.0" customHeight="1">
      <c r="A689" s="6"/>
      <c r="B689" s="4"/>
      <c r="C689" s="6"/>
      <c r="D689" s="55"/>
      <c r="E689" s="82"/>
      <c r="F689" s="6"/>
      <c r="G689" s="6"/>
      <c r="H689" s="6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ht="15.0" customHeight="1">
      <c r="A690" s="6"/>
      <c r="B690" s="4"/>
      <c r="C690" s="6"/>
      <c r="D690" s="55"/>
      <c r="E690" s="82"/>
      <c r="F690" s="6"/>
      <c r="G690" s="6"/>
      <c r="H690" s="6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ht="15.0" customHeight="1">
      <c r="A691" s="6"/>
      <c r="B691" s="4"/>
      <c r="C691" s="6"/>
      <c r="D691" s="55"/>
      <c r="E691" s="82"/>
      <c r="F691" s="6"/>
      <c r="G691" s="6"/>
      <c r="H691" s="6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ht="15.0" customHeight="1">
      <c r="A692" s="6"/>
      <c r="B692" s="4"/>
      <c r="C692" s="6"/>
      <c r="D692" s="55"/>
      <c r="E692" s="82"/>
      <c r="F692" s="6"/>
      <c r="G692" s="6"/>
      <c r="H692" s="6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ht="15.0" customHeight="1">
      <c r="A693" s="6"/>
      <c r="B693" s="4"/>
      <c r="C693" s="6"/>
      <c r="D693" s="55"/>
      <c r="E693" s="82"/>
      <c r="F693" s="6"/>
      <c r="G693" s="6"/>
      <c r="H693" s="6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ht="15.0" customHeight="1">
      <c r="A694" s="6"/>
      <c r="B694" s="4"/>
      <c r="C694" s="6"/>
      <c r="D694" s="55"/>
      <c r="E694" s="82"/>
      <c r="F694" s="6"/>
      <c r="G694" s="6"/>
      <c r="H694" s="6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ht="15.0" customHeight="1">
      <c r="A695" s="6"/>
      <c r="B695" s="4"/>
      <c r="C695" s="6"/>
      <c r="D695" s="55"/>
      <c r="E695" s="82"/>
      <c r="F695" s="6"/>
      <c r="G695" s="6"/>
      <c r="H695" s="6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ht="15.0" customHeight="1">
      <c r="A696" s="6"/>
      <c r="B696" s="4"/>
      <c r="C696" s="6"/>
      <c r="D696" s="55"/>
      <c r="E696" s="82"/>
      <c r="F696" s="6"/>
      <c r="G696" s="6"/>
      <c r="H696" s="6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ht="15.0" customHeight="1">
      <c r="A697" s="6"/>
      <c r="B697" s="4"/>
      <c r="C697" s="6"/>
      <c r="D697" s="55"/>
      <c r="E697" s="82"/>
      <c r="F697" s="6"/>
      <c r="G697" s="6"/>
      <c r="H697" s="6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ht="15.0" customHeight="1">
      <c r="A698" s="6"/>
      <c r="B698" s="4"/>
      <c r="C698" s="6"/>
      <c r="D698" s="55"/>
      <c r="E698" s="82"/>
      <c r="F698" s="6"/>
      <c r="G698" s="6"/>
      <c r="H698" s="6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ht="15.0" customHeight="1">
      <c r="A699" s="6"/>
      <c r="B699" s="4"/>
      <c r="C699" s="6"/>
      <c r="D699" s="55"/>
      <c r="E699" s="82"/>
      <c r="F699" s="6"/>
      <c r="G699" s="6"/>
      <c r="H699" s="6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ht="15.0" customHeight="1">
      <c r="A700" s="6"/>
      <c r="B700" s="4"/>
      <c r="C700" s="6"/>
      <c r="D700" s="55"/>
      <c r="E700" s="82"/>
      <c r="F700" s="6"/>
      <c r="G700" s="6"/>
      <c r="H700" s="6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ht="15.0" customHeight="1">
      <c r="A701" s="6"/>
      <c r="B701" s="4"/>
      <c r="C701" s="6"/>
      <c r="D701" s="55"/>
      <c r="E701" s="82"/>
      <c r="F701" s="6"/>
      <c r="G701" s="6"/>
      <c r="H701" s="6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ht="15.0" customHeight="1">
      <c r="A702" s="6"/>
      <c r="B702" s="4"/>
      <c r="C702" s="6"/>
      <c r="D702" s="55"/>
      <c r="E702" s="82"/>
      <c r="F702" s="6"/>
      <c r="G702" s="6"/>
      <c r="H702" s="6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ht="15.0" customHeight="1">
      <c r="A703" s="6"/>
      <c r="B703" s="4"/>
      <c r="C703" s="6"/>
      <c r="D703" s="55"/>
      <c r="E703" s="82"/>
      <c r="F703" s="6"/>
      <c r="G703" s="6"/>
      <c r="H703" s="6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ht="15.0" customHeight="1">
      <c r="A704" s="6"/>
      <c r="B704" s="4"/>
      <c r="C704" s="6"/>
      <c r="D704" s="55"/>
      <c r="E704" s="82"/>
      <c r="F704" s="6"/>
      <c r="G704" s="6"/>
      <c r="H704" s="6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ht="15.0" customHeight="1">
      <c r="A705" s="6"/>
      <c r="B705" s="4"/>
      <c r="C705" s="6"/>
      <c r="D705" s="55"/>
      <c r="E705" s="82"/>
      <c r="F705" s="6"/>
      <c r="G705" s="6"/>
      <c r="H705" s="6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ht="15.0" customHeight="1">
      <c r="A706" s="6"/>
      <c r="B706" s="4"/>
      <c r="C706" s="6"/>
      <c r="D706" s="55"/>
      <c r="E706" s="82"/>
      <c r="F706" s="6"/>
      <c r="G706" s="6"/>
      <c r="H706" s="6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ht="15.0" customHeight="1">
      <c r="A707" s="6"/>
      <c r="B707" s="4"/>
      <c r="C707" s="6"/>
      <c r="D707" s="55"/>
      <c r="E707" s="82"/>
      <c r="F707" s="6"/>
      <c r="G707" s="6"/>
      <c r="H707" s="6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ht="15.0" customHeight="1">
      <c r="A708" s="6"/>
      <c r="B708" s="4"/>
      <c r="C708" s="6"/>
      <c r="D708" s="55"/>
      <c r="E708" s="82"/>
      <c r="F708" s="6"/>
      <c r="G708" s="6"/>
      <c r="H708" s="6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ht="15.0" customHeight="1">
      <c r="A709" s="6"/>
      <c r="B709" s="4"/>
      <c r="C709" s="6"/>
      <c r="D709" s="55"/>
      <c r="E709" s="82"/>
      <c r="F709" s="6"/>
      <c r="G709" s="6"/>
      <c r="H709" s="6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ht="15.0" customHeight="1">
      <c r="A710" s="6"/>
      <c r="B710" s="4"/>
      <c r="C710" s="6"/>
      <c r="D710" s="55"/>
      <c r="E710" s="82"/>
      <c r="F710" s="6"/>
      <c r="G710" s="6"/>
      <c r="H710" s="6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ht="15.0" customHeight="1">
      <c r="A711" s="6"/>
      <c r="B711" s="4"/>
      <c r="C711" s="6"/>
      <c r="D711" s="55"/>
      <c r="E711" s="82"/>
      <c r="F711" s="6"/>
      <c r="G711" s="6"/>
      <c r="H711" s="6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ht="15.0" customHeight="1">
      <c r="A712" s="6"/>
      <c r="B712" s="4"/>
      <c r="C712" s="6"/>
      <c r="D712" s="55"/>
      <c r="E712" s="82"/>
      <c r="F712" s="6"/>
      <c r="G712" s="6"/>
      <c r="H712" s="6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ht="15.0" customHeight="1">
      <c r="A713" s="6"/>
      <c r="B713" s="4"/>
      <c r="C713" s="6"/>
      <c r="D713" s="55"/>
      <c r="E713" s="82"/>
      <c r="F713" s="6"/>
      <c r="G713" s="6"/>
      <c r="H713" s="6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ht="15.0" customHeight="1">
      <c r="A714" s="6"/>
      <c r="B714" s="4"/>
      <c r="C714" s="6"/>
      <c r="D714" s="55"/>
      <c r="E714" s="82"/>
      <c r="F714" s="6"/>
      <c r="G714" s="6"/>
      <c r="H714" s="6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ht="15.0" customHeight="1">
      <c r="A715" s="6"/>
      <c r="B715" s="4"/>
      <c r="C715" s="6"/>
      <c r="D715" s="55"/>
      <c r="E715" s="82"/>
      <c r="F715" s="6"/>
      <c r="G715" s="6"/>
      <c r="H715" s="6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ht="15.0" customHeight="1">
      <c r="A716" s="6"/>
      <c r="B716" s="4"/>
      <c r="C716" s="6"/>
      <c r="D716" s="55"/>
      <c r="E716" s="82"/>
      <c r="F716" s="6"/>
      <c r="G716" s="6"/>
      <c r="H716" s="6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ht="15.0" customHeight="1">
      <c r="A717" s="6"/>
      <c r="B717" s="4"/>
      <c r="C717" s="6"/>
      <c r="D717" s="55"/>
      <c r="E717" s="82"/>
      <c r="F717" s="6"/>
      <c r="G717" s="6"/>
      <c r="H717" s="6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ht="15.0" customHeight="1">
      <c r="A718" s="6"/>
      <c r="B718" s="4"/>
      <c r="C718" s="6"/>
      <c r="D718" s="55"/>
      <c r="E718" s="82"/>
      <c r="F718" s="6"/>
      <c r="G718" s="6"/>
      <c r="H718" s="6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ht="15.0" customHeight="1">
      <c r="A719" s="6"/>
      <c r="B719" s="4"/>
      <c r="C719" s="6"/>
      <c r="D719" s="55"/>
      <c r="E719" s="82"/>
      <c r="F719" s="6"/>
      <c r="G719" s="6"/>
      <c r="H719" s="6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ht="15.0" customHeight="1">
      <c r="A720" s="6"/>
      <c r="B720" s="4"/>
      <c r="C720" s="6"/>
      <c r="D720" s="55"/>
      <c r="E720" s="82"/>
      <c r="F720" s="6"/>
      <c r="G720" s="6"/>
      <c r="H720" s="6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ht="15.0" customHeight="1">
      <c r="A721" s="6"/>
      <c r="B721" s="4"/>
      <c r="C721" s="6"/>
      <c r="D721" s="55"/>
      <c r="E721" s="82"/>
      <c r="F721" s="6"/>
      <c r="G721" s="6"/>
      <c r="H721" s="6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ht="15.0" customHeight="1">
      <c r="A722" s="6"/>
      <c r="B722" s="4"/>
      <c r="C722" s="6"/>
      <c r="D722" s="55"/>
      <c r="E722" s="82"/>
      <c r="F722" s="6"/>
      <c r="G722" s="6"/>
      <c r="H722" s="6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ht="15.0" customHeight="1">
      <c r="A723" s="6"/>
      <c r="B723" s="4"/>
      <c r="C723" s="6"/>
      <c r="D723" s="55"/>
      <c r="E723" s="82"/>
      <c r="F723" s="6"/>
      <c r="G723" s="6"/>
      <c r="H723" s="6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ht="15.0" customHeight="1">
      <c r="A724" s="6"/>
      <c r="B724" s="4"/>
      <c r="C724" s="6"/>
      <c r="D724" s="55"/>
      <c r="E724" s="82"/>
      <c r="F724" s="6"/>
      <c r="G724" s="6"/>
      <c r="H724" s="6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ht="15.0" customHeight="1">
      <c r="A725" s="6"/>
      <c r="B725" s="4"/>
      <c r="C725" s="6"/>
      <c r="D725" s="55"/>
      <c r="E725" s="82"/>
      <c r="F725" s="6"/>
      <c r="G725" s="6"/>
      <c r="H725" s="6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ht="15.0" customHeight="1">
      <c r="A726" s="6"/>
      <c r="B726" s="4"/>
      <c r="C726" s="6"/>
      <c r="D726" s="55"/>
      <c r="E726" s="82"/>
      <c r="F726" s="6"/>
      <c r="G726" s="6"/>
      <c r="H726" s="6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ht="15.0" customHeight="1">
      <c r="A727" s="6"/>
      <c r="B727" s="4"/>
      <c r="C727" s="6"/>
      <c r="D727" s="55"/>
      <c r="E727" s="82"/>
      <c r="F727" s="6"/>
      <c r="G727" s="6"/>
      <c r="H727" s="6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ht="15.0" customHeight="1">
      <c r="A728" s="6"/>
      <c r="B728" s="4"/>
      <c r="C728" s="6"/>
      <c r="D728" s="55"/>
      <c r="E728" s="82"/>
      <c r="F728" s="6"/>
      <c r="G728" s="6"/>
      <c r="H728" s="6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ht="15.0" customHeight="1">
      <c r="A729" s="6"/>
      <c r="B729" s="4"/>
      <c r="C729" s="6"/>
      <c r="D729" s="55"/>
      <c r="E729" s="82"/>
      <c r="F729" s="6"/>
      <c r="G729" s="6"/>
      <c r="H729" s="6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ht="15.0" customHeight="1">
      <c r="A730" s="6"/>
      <c r="B730" s="4"/>
      <c r="C730" s="6"/>
      <c r="D730" s="55"/>
      <c r="E730" s="82"/>
      <c r="F730" s="6"/>
      <c r="G730" s="6"/>
      <c r="H730" s="6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ht="15.0" customHeight="1">
      <c r="A731" s="6"/>
      <c r="B731" s="4"/>
      <c r="C731" s="6"/>
      <c r="D731" s="55"/>
      <c r="E731" s="82"/>
      <c r="F731" s="6"/>
      <c r="G731" s="6"/>
      <c r="H731" s="6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ht="15.0" customHeight="1">
      <c r="A732" s="6"/>
      <c r="B732" s="4"/>
      <c r="C732" s="6"/>
      <c r="D732" s="55"/>
      <c r="E732" s="82"/>
      <c r="F732" s="6"/>
      <c r="G732" s="6"/>
      <c r="H732" s="6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ht="15.0" customHeight="1">
      <c r="A733" s="6"/>
      <c r="B733" s="4"/>
      <c r="C733" s="6"/>
      <c r="D733" s="55"/>
      <c r="E733" s="82"/>
      <c r="F733" s="6"/>
      <c r="G733" s="6"/>
      <c r="H733" s="6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ht="15.0" customHeight="1">
      <c r="A734" s="6"/>
      <c r="B734" s="4"/>
      <c r="C734" s="6"/>
      <c r="D734" s="55"/>
      <c r="E734" s="82"/>
      <c r="F734" s="6"/>
      <c r="G734" s="6"/>
      <c r="H734" s="6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ht="15.0" customHeight="1">
      <c r="A735" s="6"/>
      <c r="B735" s="4"/>
      <c r="C735" s="6"/>
      <c r="D735" s="55"/>
      <c r="E735" s="82"/>
      <c r="F735" s="6"/>
      <c r="G735" s="6"/>
      <c r="H735" s="6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ht="15.0" customHeight="1">
      <c r="A736" s="6"/>
      <c r="B736" s="4"/>
      <c r="C736" s="6"/>
      <c r="D736" s="55"/>
      <c r="E736" s="82"/>
      <c r="F736" s="6"/>
      <c r="G736" s="6"/>
      <c r="H736" s="6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ht="15.0" customHeight="1">
      <c r="A737" s="6"/>
      <c r="B737" s="4"/>
      <c r="C737" s="6"/>
      <c r="D737" s="55"/>
      <c r="E737" s="82"/>
      <c r="F737" s="6"/>
      <c r="G737" s="6"/>
      <c r="H737" s="6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ht="15.0" customHeight="1">
      <c r="A738" s="6"/>
      <c r="B738" s="4"/>
      <c r="C738" s="6"/>
      <c r="D738" s="55"/>
      <c r="E738" s="82"/>
      <c r="F738" s="6"/>
      <c r="G738" s="6"/>
      <c r="H738" s="6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ht="15.0" customHeight="1">
      <c r="A739" s="6"/>
      <c r="B739" s="4"/>
      <c r="C739" s="6"/>
      <c r="D739" s="55"/>
      <c r="E739" s="82"/>
      <c r="F739" s="6"/>
      <c r="G739" s="6"/>
      <c r="H739" s="6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ht="15.0" customHeight="1">
      <c r="A740" s="6"/>
      <c r="B740" s="4"/>
      <c r="C740" s="6"/>
      <c r="D740" s="55"/>
      <c r="E740" s="82"/>
      <c r="F740" s="6"/>
      <c r="G740" s="6"/>
      <c r="H740" s="6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ht="15.0" customHeight="1">
      <c r="A741" s="6"/>
      <c r="B741" s="4"/>
      <c r="C741" s="6"/>
      <c r="D741" s="55"/>
      <c r="E741" s="82"/>
      <c r="F741" s="6"/>
      <c r="G741" s="6"/>
      <c r="H741" s="6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ht="15.0" customHeight="1">
      <c r="A742" s="6"/>
      <c r="B742" s="4"/>
      <c r="C742" s="6"/>
      <c r="D742" s="55"/>
      <c r="E742" s="82"/>
      <c r="F742" s="6"/>
      <c r="G742" s="6"/>
      <c r="H742" s="6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ht="15.0" customHeight="1">
      <c r="A743" s="6"/>
      <c r="B743" s="4"/>
      <c r="C743" s="6"/>
      <c r="D743" s="55"/>
      <c r="E743" s="82"/>
      <c r="F743" s="6"/>
      <c r="G743" s="6"/>
      <c r="H743" s="6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ht="15.0" customHeight="1">
      <c r="A744" s="6"/>
      <c r="B744" s="4"/>
      <c r="C744" s="6"/>
      <c r="D744" s="55"/>
      <c r="E744" s="82"/>
      <c r="F744" s="6"/>
      <c r="G744" s="6"/>
      <c r="H744" s="6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ht="15.0" customHeight="1">
      <c r="A745" s="6"/>
      <c r="B745" s="4"/>
      <c r="C745" s="6"/>
      <c r="D745" s="55"/>
      <c r="E745" s="82"/>
      <c r="F745" s="6"/>
      <c r="G745" s="6"/>
      <c r="H745" s="6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ht="15.0" customHeight="1">
      <c r="A746" s="6"/>
      <c r="B746" s="4"/>
      <c r="C746" s="6"/>
      <c r="D746" s="55"/>
      <c r="E746" s="82"/>
      <c r="F746" s="6"/>
      <c r="G746" s="6"/>
      <c r="H746" s="6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ht="15.0" customHeight="1">
      <c r="A747" s="6"/>
      <c r="B747" s="4"/>
      <c r="C747" s="6"/>
      <c r="D747" s="55"/>
      <c r="E747" s="82"/>
      <c r="F747" s="6"/>
      <c r="G747" s="6"/>
      <c r="H747" s="6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ht="15.0" customHeight="1">
      <c r="A748" s="6"/>
      <c r="B748" s="4"/>
      <c r="C748" s="6"/>
      <c r="D748" s="55"/>
      <c r="E748" s="82"/>
      <c r="F748" s="6"/>
      <c r="G748" s="6"/>
      <c r="H748" s="6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ht="15.0" customHeight="1">
      <c r="A749" s="6"/>
      <c r="B749" s="4"/>
      <c r="C749" s="6"/>
      <c r="D749" s="55"/>
      <c r="E749" s="82"/>
      <c r="F749" s="6"/>
      <c r="G749" s="6"/>
      <c r="H749" s="6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ht="15.0" customHeight="1">
      <c r="A750" s="6"/>
      <c r="B750" s="4"/>
      <c r="C750" s="6"/>
      <c r="D750" s="55"/>
      <c r="E750" s="82"/>
      <c r="F750" s="6"/>
      <c r="G750" s="6"/>
      <c r="H750" s="6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ht="15.0" customHeight="1">
      <c r="A751" s="6"/>
      <c r="B751" s="4"/>
      <c r="C751" s="6"/>
      <c r="D751" s="55"/>
      <c r="E751" s="82"/>
      <c r="F751" s="6"/>
      <c r="G751" s="6"/>
      <c r="H751" s="6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ht="15.0" customHeight="1">
      <c r="A752" s="6"/>
      <c r="B752" s="4"/>
      <c r="C752" s="6"/>
      <c r="D752" s="55"/>
      <c r="E752" s="82"/>
      <c r="F752" s="6"/>
      <c r="G752" s="6"/>
      <c r="H752" s="6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ht="15.0" customHeight="1">
      <c r="A753" s="6"/>
      <c r="B753" s="4"/>
      <c r="C753" s="6"/>
      <c r="D753" s="55"/>
      <c r="E753" s="82"/>
      <c r="F753" s="6"/>
      <c r="G753" s="6"/>
      <c r="H753" s="6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ht="15.0" customHeight="1">
      <c r="A754" s="6"/>
      <c r="B754" s="4"/>
      <c r="C754" s="6"/>
      <c r="D754" s="55"/>
      <c r="E754" s="82"/>
      <c r="F754" s="6"/>
      <c r="G754" s="6"/>
      <c r="H754" s="6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ht="15.0" customHeight="1">
      <c r="A755" s="6"/>
      <c r="B755" s="4"/>
      <c r="C755" s="6"/>
      <c r="D755" s="55"/>
      <c r="E755" s="82"/>
      <c r="F755" s="6"/>
      <c r="G755" s="6"/>
      <c r="H755" s="6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ht="15.0" customHeight="1">
      <c r="A756" s="6"/>
      <c r="B756" s="4"/>
      <c r="C756" s="6"/>
      <c r="D756" s="55"/>
      <c r="E756" s="82"/>
      <c r="F756" s="6"/>
      <c r="G756" s="6"/>
      <c r="H756" s="6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ht="15.0" customHeight="1">
      <c r="A757" s="6"/>
      <c r="B757" s="4"/>
      <c r="C757" s="6"/>
      <c r="D757" s="55"/>
      <c r="E757" s="82"/>
      <c r="F757" s="6"/>
      <c r="G757" s="6"/>
      <c r="H757" s="6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ht="15.0" customHeight="1">
      <c r="A758" s="6"/>
      <c r="B758" s="4"/>
      <c r="C758" s="6"/>
      <c r="D758" s="55"/>
      <c r="E758" s="82"/>
      <c r="F758" s="6"/>
      <c r="G758" s="6"/>
      <c r="H758" s="6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ht="15.0" customHeight="1">
      <c r="A759" s="6"/>
      <c r="B759" s="4"/>
      <c r="C759" s="6"/>
      <c r="D759" s="55"/>
      <c r="E759" s="82"/>
      <c r="F759" s="6"/>
      <c r="G759" s="6"/>
      <c r="H759" s="6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ht="15.0" customHeight="1">
      <c r="A760" s="6"/>
      <c r="B760" s="4"/>
      <c r="C760" s="6"/>
      <c r="D760" s="55"/>
      <c r="E760" s="82"/>
      <c r="F760" s="6"/>
      <c r="G760" s="6"/>
      <c r="H760" s="6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ht="15.0" customHeight="1">
      <c r="A761" s="6"/>
      <c r="B761" s="4"/>
      <c r="C761" s="6"/>
      <c r="D761" s="55"/>
      <c r="E761" s="82"/>
      <c r="F761" s="6"/>
      <c r="G761" s="6"/>
      <c r="H761" s="6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ht="15.0" customHeight="1">
      <c r="A762" s="6"/>
      <c r="B762" s="4"/>
      <c r="C762" s="6"/>
      <c r="D762" s="55"/>
      <c r="E762" s="82"/>
      <c r="F762" s="6"/>
      <c r="G762" s="6"/>
      <c r="H762" s="6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ht="15.0" customHeight="1">
      <c r="A763" s="6"/>
      <c r="B763" s="4"/>
      <c r="C763" s="6"/>
      <c r="D763" s="55"/>
      <c r="E763" s="82"/>
      <c r="F763" s="6"/>
      <c r="G763" s="6"/>
      <c r="H763" s="6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ht="15.0" customHeight="1">
      <c r="A764" s="6"/>
      <c r="B764" s="4"/>
      <c r="C764" s="6"/>
      <c r="D764" s="55"/>
      <c r="E764" s="82"/>
      <c r="F764" s="6"/>
      <c r="G764" s="6"/>
      <c r="H764" s="6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ht="15.0" customHeight="1">
      <c r="A765" s="6"/>
      <c r="B765" s="4"/>
      <c r="C765" s="6"/>
      <c r="D765" s="55"/>
      <c r="E765" s="82"/>
      <c r="F765" s="6"/>
      <c r="G765" s="6"/>
      <c r="H765" s="6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ht="15.0" customHeight="1">
      <c r="A766" s="6"/>
      <c r="B766" s="4"/>
      <c r="C766" s="6"/>
      <c r="D766" s="55"/>
      <c r="E766" s="82"/>
      <c r="F766" s="6"/>
      <c r="G766" s="6"/>
      <c r="H766" s="6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ht="15.0" customHeight="1">
      <c r="A767" s="6"/>
      <c r="B767" s="4"/>
      <c r="C767" s="6"/>
      <c r="D767" s="55"/>
      <c r="E767" s="82"/>
      <c r="F767" s="6"/>
      <c r="G767" s="6"/>
      <c r="H767" s="6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ht="15.0" customHeight="1">
      <c r="A768" s="6"/>
      <c r="B768" s="4"/>
      <c r="C768" s="6"/>
      <c r="D768" s="55"/>
      <c r="E768" s="82"/>
      <c r="F768" s="6"/>
      <c r="G768" s="6"/>
      <c r="H768" s="6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ht="15.0" customHeight="1">
      <c r="A769" s="6"/>
      <c r="B769" s="4"/>
      <c r="C769" s="6"/>
      <c r="D769" s="55"/>
      <c r="E769" s="82"/>
      <c r="F769" s="6"/>
      <c r="G769" s="6"/>
      <c r="H769" s="6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ht="15.0" customHeight="1">
      <c r="A770" s="6"/>
      <c r="B770" s="4"/>
      <c r="C770" s="6"/>
      <c r="D770" s="55"/>
      <c r="E770" s="82"/>
      <c r="F770" s="6"/>
      <c r="G770" s="6"/>
      <c r="H770" s="6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ht="15.0" customHeight="1">
      <c r="A771" s="6"/>
      <c r="B771" s="4"/>
      <c r="C771" s="6"/>
      <c r="D771" s="55"/>
      <c r="E771" s="82"/>
      <c r="F771" s="6"/>
      <c r="G771" s="6"/>
      <c r="H771" s="6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ht="15.0" customHeight="1">
      <c r="A772" s="6"/>
      <c r="B772" s="4"/>
      <c r="C772" s="6"/>
      <c r="D772" s="55"/>
      <c r="E772" s="82"/>
      <c r="F772" s="6"/>
      <c r="G772" s="6"/>
      <c r="H772" s="6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ht="15.0" customHeight="1">
      <c r="A773" s="6"/>
      <c r="B773" s="4"/>
      <c r="C773" s="6"/>
      <c r="D773" s="55"/>
      <c r="E773" s="82"/>
      <c r="F773" s="6"/>
      <c r="G773" s="6"/>
      <c r="H773" s="6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ht="15.0" customHeight="1">
      <c r="A774" s="6"/>
      <c r="B774" s="4"/>
      <c r="C774" s="6"/>
      <c r="D774" s="55"/>
      <c r="E774" s="82"/>
      <c r="F774" s="6"/>
      <c r="G774" s="6"/>
      <c r="H774" s="6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ht="15.0" customHeight="1">
      <c r="A775" s="6"/>
      <c r="B775" s="4"/>
      <c r="C775" s="6"/>
      <c r="D775" s="55"/>
      <c r="E775" s="82"/>
      <c r="F775" s="6"/>
      <c r="G775" s="6"/>
      <c r="H775" s="6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ht="15.0" customHeight="1">
      <c r="A776" s="6"/>
      <c r="B776" s="4"/>
      <c r="C776" s="6"/>
      <c r="D776" s="55"/>
      <c r="E776" s="82"/>
      <c r="F776" s="6"/>
      <c r="G776" s="6"/>
      <c r="H776" s="6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ht="15.0" customHeight="1">
      <c r="A777" s="6"/>
      <c r="B777" s="4"/>
      <c r="C777" s="6"/>
      <c r="D777" s="55"/>
      <c r="E777" s="82"/>
      <c r="F777" s="6"/>
      <c r="G777" s="6"/>
      <c r="H777" s="6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ht="15.0" customHeight="1">
      <c r="A778" s="6"/>
      <c r="B778" s="4"/>
      <c r="C778" s="6"/>
      <c r="D778" s="55"/>
      <c r="E778" s="82"/>
      <c r="F778" s="6"/>
      <c r="G778" s="6"/>
      <c r="H778" s="6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ht="15.0" customHeight="1">
      <c r="A779" s="6"/>
      <c r="B779" s="4"/>
      <c r="C779" s="6"/>
      <c r="D779" s="55"/>
      <c r="E779" s="82"/>
      <c r="F779" s="6"/>
      <c r="G779" s="6"/>
      <c r="H779" s="6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ht="15.0" customHeight="1">
      <c r="A780" s="6"/>
      <c r="B780" s="4"/>
      <c r="C780" s="6"/>
      <c r="D780" s="55"/>
      <c r="E780" s="82"/>
      <c r="F780" s="6"/>
      <c r="G780" s="6"/>
      <c r="H780" s="6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ht="15.0" customHeight="1">
      <c r="A781" s="6"/>
      <c r="B781" s="4"/>
      <c r="C781" s="6"/>
      <c r="D781" s="55"/>
      <c r="E781" s="82"/>
      <c r="F781" s="6"/>
      <c r="G781" s="6"/>
      <c r="H781" s="6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ht="15.0" customHeight="1">
      <c r="A782" s="6"/>
      <c r="B782" s="4"/>
      <c r="C782" s="6"/>
      <c r="D782" s="55"/>
      <c r="E782" s="82"/>
      <c r="F782" s="6"/>
      <c r="G782" s="6"/>
      <c r="H782" s="6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ht="15.0" customHeight="1">
      <c r="A783" s="6"/>
      <c r="B783" s="4"/>
      <c r="C783" s="6"/>
      <c r="D783" s="55"/>
      <c r="E783" s="82"/>
      <c r="F783" s="6"/>
      <c r="G783" s="6"/>
      <c r="H783" s="6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ht="15.0" customHeight="1">
      <c r="A784" s="6"/>
      <c r="B784" s="4"/>
      <c r="C784" s="6"/>
      <c r="D784" s="55"/>
      <c r="E784" s="82"/>
      <c r="F784" s="6"/>
      <c r="G784" s="6"/>
      <c r="H784" s="6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ht="15.0" customHeight="1">
      <c r="A785" s="6"/>
      <c r="B785" s="4"/>
      <c r="C785" s="6"/>
      <c r="D785" s="55"/>
      <c r="E785" s="82"/>
      <c r="F785" s="6"/>
      <c r="G785" s="6"/>
      <c r="H785" s="6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ht="15.0" customHeight="1">
      <c r="A786" s="6"/>
      <c r="B786" s="4"/>
      <c r="C786" s="6"/>
      <c r="D786" s="55"/>
      <c r="E786" s="82"/>
      <c r="F786" s="6"/>
      <c r="G786" s="6"/>
      <c r="H786" s="6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ht="15.0" customHeight="1">
      <c r="A787" s="6"/>
      <c r="B787" s="4"/>
      <c r="C787" s="6"/>
      <c r="D787" s="55"/>
      <c r="E787" s="82"/>
      <c r="F787" s="6"/>
      <c r="G787" s="6"/>
      <c r="H787" s="6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ht="15.0" customHeight="1">
      <c r="A788" s="6"/>
      <c r="B788" s="4"/>
      <c r="C788" s="6"/>
      <c r="D788" s="55"/>
      <c r="E788" s="82"/>
      <c r="F788" s="6"/>
      <c r="G788" s="6"/>
      <c r="H788" s="6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ht="15.0" customHeight="1">
      <c r="A789" s="6"/>
      <c r="B789" s="4"/>
      <c r="C789" s="6"/>
      <c r="D789" s="55"/>
      <c r="E789" s="82"/>
      <c r="F789" s="6"/>
      <c r="G789" s="6"/>
      <c r="H789" s="6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ht="15.0" customHeight="1">
      <c r="A790" s="6"/>
      <c r="B790" s="4"/>
      <c r="C790" s="6"/>
      <c r="D790" s="55"/>
      <c r="E790" s="82"/>
      <c r="F790" s="6"/>
      <c r="G790" s="6"/>
      <c r="H790" s="6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ht="15.0" customHeight="1">
      <c r="A791" s="6"/>
      <c r="B791" s="4"/>
      <c r="C791" s="6"/>
      <c r="D791" s="55"/>
      <c r="E791" s="82"/>
      <c r="F791" s="6"/>
      <c r="G791" s="6"/>
      <c r="H791" s="6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ht="15.0" customHeight="1">
      <c r="A792" s="6"/>
      <c r="B792" s="4"/>
      <c r="C792" s="6"/>
      <c r="D792" s="55"/>
      <c r="E792" s="82"/>
      <c r="F792" s="6"/>
      <c r="G792" s="6"/>
      <c r="H792" s="6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ht="15.0" customHeight="1">
      <c r="A793" s="6"/>
      <c r="B793" s="4"/>
      <c r="C793" s="6"/>
      <c r="D793" s="55"/>
      <c r="E793" s="82"/>
      <c r="F793" s="6"/>
      <c r="G793" s="6"/>
      <c r="H793" s="6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ht="15.0" customHeight="1">
      <c r="A794" s="6"/>
      <c r="B794" s="4"/>
      <c r="C794" s="6"/>
      <c r="D794" s="55"/>
      <c r="E794" s="82"/>
      <c r="F794" s="6"/>
      <c r="G794" s="6"/>
      <c r="H794" s="6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ht="15.0" customHeight="1">
      <c r="A795" s="6"/>
      <c r="B795" s="4"/>
      <c r="C795" s="6"/>
      <c r="D795" s="55"/>
      <c r="E795" s="82"/>
      <c r="F795" s="6"/>
      <c r="G795" s="6"/>
      <c r="H795" s="6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ht="15.0" customHeight="1">
      <c r="A796" s="6"/>
      <c r="B796" s="4"/>
      <c r="C796" s="6"/>
      <c r="D796" s="55"/>
      <c r="E796" s="82"/>
      <c r="F796" s="6"/>
      <c r="G796" s="6"/>
      <c r="H796" s="6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ht="15.0" customHeight="1">
      <c r="A797" s="6"/>
      <c r="B797" s="4"/>
      <c r="C797" s="6"/>
      <c r="D797" s="55"/>
      <c r="E797" s="82"/>
      <c r="F797" s="6"/>
      <c r="G797" s="6"/>
      <c r="H797" s="6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ht="15.0" customHeight="1">
      <c r="A798" s="6"/>
      <c r="B798" s="4"/>
      <c r="C798" s="6"/>
      <c r="D798" s="55"/>
      <c r="E798" s="82"/>
      <c r="F798" s="6"/>
      <c r="G798" s="6"/>
      <c r="H798" s="6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ht="15.0" customHeight="1">
      <c r="A799" s="6"/>
      <c r="B799" s="4"/>
      <c r="C799" s="6"/>
      <c r="D799" s="55"/>
      <c r="E799" s="82"/>
      <c r="F799" s="6"/>
      <c r="G799" s="6"/>
      <c r="H799" s="6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ht="15.0" customHeight="1">
      <c r="A800" s="6"/>
      <c r="B800" s="4"/>
      <c r="C800" s="6"/>
      <c r="D800" s="55"/>
      <c r="E800" s="82"/>
      <c r="F800" s="6"/>
      <c r="G800" s="6"/>
      <c r="H800" s="6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ht="15.0" customHeight="1">
      <c r="A801" s="6"/>
      <c r="B801" s="4"/>
      <c r="C801" s="6"/>
      <c r="D801" s="55"/>
      <c r="E801" s="82"/>
      <c r="F801" s="6"/>
      <c r="G801" s="6"/>
      <c r="H801" s="6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ht="15.0" customHeight="1">
      <c r="A802" s="6"/>
      <c r="B802" s="4"/>
      <c r="C802" s="6"/>
      <c r="D802" s="55"/>
      <c r="E802" s="82"/>
      <c r="F802" s="6"/>
      <c r="G802" s="6"/>
      <c r="H802" s="6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ht="15.0" customHeight="1">
      <c r="A803" s="6"/>
      <c r="B803" s="4"/>
      <c r="C803" s="6"/>
      <c r="D803" s="55"/>
      <c r="E803" s="82"/>
      <c r="F803" s="6"/>
      <c r="G803" s="6"/>
      <c r="H803" s="6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ht="15.0" customHeight="1">
      <c r="A804" s="6"/>
      <c r="B804" s="4"/>
      <c r="C804" s="6"/>
      <c r="D804" s="55"/>
      <c r="E804" s="82"/>
      <c r="F804" s="6"/>
      <c r="G804" s="6"/>
      <c r="H804" s="6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ht="15.0" customHeight="1">
      <c r="A805" s="6"/>
      <c r="B805" s="4"/>
      <c r="C805" s="6"/>
      <c r="D805" s="55"/>
      <c r="E805" s="82"/>
      <c r="F805" s="6"/>
      <c r="G805" s="6"/>
      <c r="H805" s="6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ht="15.0" customHeight="1">
      <c r="A806" s="6"/>
      <c r="B806" s="4"/>
      <c r="C806" s="6"/>
      <c r="D806" s="55"/>
      <c r="E806" s="82"/>
      <c r="F806" s="6"/>
      <c r="G806" s="6"/>
      <c r="H806" s="6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ht="15.0" customHeight="1">
      <c r="A807" s="6"/>
      <c r="B807" s="4"/>
      <c r="C807" s="6"/>
      <c r="D807" s="55"/>
      <c r="E807" s="82"/>
      <c r="F807" s="6"/>
      <c r="G807" s="6"/>
      <c r="H807" s="6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ht="15.0" customHeight="1">
      <c r="A808" s="6"/>
      <c r="B808" s="4"/>
      <c r="C808" s="6"/>
      <c r="D808" s="55"/>
      <c r="E808" s="82"/>
      <c r="F808" s="6"/>
      <c r="G808" s="6"/>
      <c r="H808" s="6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ht="15.0" customHeight="1">
      <c r="A809" s="6"/>
      <c r="B809" s="4"/>
      <c r="C809" s="6"/>
      <c r="D809" s="55"/>
      <c r="E809" s="82"/>
      <c r="F809" s="6"/>
      <c r="G809" s="6"/>
      <c r="H809" s="6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ht="15.0" customHeight="1">
      <c r="A810" s="6"/>
      <c r="B810" s="4"/>
      <c r="C810" s="6"/>
      <c r="D810" s="55"/>
      <c r="E810" s="82"/>
      <c r="F810" s="6"/>
      <c r="G810" s="6"/>
      <c r="H810" s="6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ht="15.0" customHeight="1">
      <c r="A811" s="6"/>
      <c r="B811" s="4"/>
      <c r="C811" s="6"/>
      <c r="D811" s="55"/>
      <c r="E811" s="82"/>
      <c r="F811" s="6"/>
      <c r="G811" s="6"/>
      <c r="H811" s="6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ht="15.0" customHeight="1">
      <c r="A812" s="6"/>
      <c r="B812" s="4"/>
      <c r="C812" s="6"/>
      <c r="D812" s="55"/>
      <c r="E812" s="82"/>
      <c r="F812" s="6"/>
      <c r="G812" s="6"/>
      <c r="H812" s="6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ht="15.0" customHeight="1">
      <c r="A813" s="6"/>
      <c r="B813" s="4"/>
      <c r="C813" s="6"/>
      <c r="D813" s="55"/>
      <c r="E813" s="82"/>
      <c r="F813" s="6"/>
      <c r="G813" s="6"/>
      <c r="H813" s="6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ht="15.0" customHeight="1">
      <c r="A814" s="6"/>
      <c r="B814" s="4"/>
      <c r="C814" s="6"/>
      <c r="D814" s="55"/>
      <c r="E814" s="82"/>
      <c r="F814" s="6"/>
      <c r="G814" s="6"/>
      <c r="H814" s="6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ht="15.0" customHeight="1">
      <c r="A815" s="6"/>
      <c r="B815" s="4"/>
      <c r="C815" s="6"/>
      <c r="D815" s="55"/>
      <c r="E815" s="82"/>
      <c r="F815" s="6"/>
      <c r="G815" s="6"/>
      <c r="H815" s="6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ht="15.0" customHeight="1">
      <c r="A816" s="6"/>
      <c r="B816" s="4"/>
      <c r="C816" s="6"/>
      <c r="D816" s="55"/>
      <c r="E816" s="82"/>
      <c r="F816" s="6"/>
      <c r="G816" s="6"/>
      <c r="H816" s="6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ht="15.0" customHeight="1">
      <c r="A817" s="6"/>
      <c r="B817" s="4"/>
      <c r="C817" s="6"/>
      <c r="D817" s="55"/>
      <c r="E817" s="82"/>
      <c r="F817" s="6"/>
      <c r="G817" s="6"/>
      <c r="H817" s="6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ht="15.0" customHeight="1">
      <c r="A818" s="6"/>
      <c r="B818" s="4"/>
      <c r="C818" s="6"/>
      <c r="D818" s="55"/>
      <c r="E818" s="82"/>
      <c r="F818" s="6"/>
      <c r="G818" s="6"/>
      <c r="H818" s="6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ht="15.0" customHeight="1">
      <c r="A819" s="6"/>
      <c r="B819" s="4"/>
      <c r="C819" s="6"/>
      <c r="D819" s="55"/>
      <c r="E819" s="82"/>
      <c r="F819" s="6"/>
      <c r="G819" s="6"/>
      <c r="H819" s="6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ht="15.0" customHeight="1">
      <c r="A820" s="6"/>
      <c r="B820" s="4"/>
      <c r="C820" s="6"/>
      <c r="D820" s="55"/>
      <c r="E820" s="82"/>
      <c r="F820" s="6"/>
      <c r="G820" s="6"/>
      <c r="H820" s="6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ht="15.0" customHeight="1">
      <c r="A821" s="6"/>
      <c r="B821" s="4"/>
      <c r="C821" s="6"/>
      <c r="D821" s="55"/>
      <c r="E821" s="82"/>
      <c r="F821" s="6"/>
      <c r="G821" s="6"/>
      <c r="H821" s="6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ht="15.0" customHeight="1">
      <c r="A822" s="6"/>
      <c r="B822" s="4"/>
      <c r="C822" s="6"/>
      <c r="D822" s="55"/>
      <c r="E822" s="82"/>
      <c r="F822" s="6"/>
      <c r="G822" s="6"/>
      <c r="H822" s="6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ht="15.0" customHeight="1">
      <c r="A823" s="6"/>
      <c r="B823" s="4"/>
      <c r="C823" s="6"/>
      <c r="D823" s="55"/>
      <c r="E823" s="82"/>
      <c r="F823" s="6"/>
      <c r="G823" s="6"/>
      <c r="H823" s="6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ht="15.0" customHeight="1">
      <c r="A824" s="6"/>
      <c r="B824" s="4"/>
      <c r="C824" s="6"/>
      <c r="D824" s="55"/>
      <c r="E824" s="82"/>
      <c r="F824" s="6"/>
      <c r="G824" s="6"/>
      <c r="H824" s="6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ht="15.0" customHeight="1">
      <c r="A825" s="6"/>
      <c r="B825" s="4"/>
      <c r="C825" s="6"/>
      <c r="D825" s="55"/>
      <c r="E825" s="82"/>
      <c r="F825" s="6"/>
      <c r="G825" s="6"/>
      <c r="H825" s="6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ht="15.0" customHeight="1">
      <c r="A826" s="6"/>
      <c r="B826" s="4"/>
      <c r="C826" s="6"/>
      <c r="D826" s="55"/>
      <c r="E826" s="82"/>
      <c r="F826" s="6"/>
      <c r="G826" s="6"/>
      <c r="H826" s="6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ht="15.0" customHeight="1">
      <c r="A827" s="6"/>
      <c r="B827" s="4"/>
      <c r="C827" s="6"/>
      <c r="D827" s="55"/>
      <c r="E827" s="82"/>
      <c r="F827" s="6"/>
      <c r="G827" s="6"/>
      <c r="H827" s="6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ht="15.0" customHeight="1">
      <c r="A828" s="6"/>
      <c r="B828" s="4"/>
      <c r="C828" s="6"/>
      <c r="D828" s="55"/>
      <c r="E828" s="82"/>
      <c r="F828" s="6"/>
      <c r="G828" s="6"/>
      <c r="H828" s="6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ht="15.0" customHeight="1">
      <c r="A829" s="6"/>
      <c r="B829" s="4"/>
      <c r="C829" s="6"/>
      <c r="D829" s="55"/>
      <c r="E829" s="82"/>
      <c r="F829" s="6"/>
      <c r="G829" s="6"/>
      <c r="H829" s="6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ht="15.0" customHeight="1">
      <c r="A830" s="6"/>
      <c r="B830" s="4"/>
      <c r="C830" s="6"/>
      <c r="D830" s="55"/>
      <c r="E830" s="82"/>
      <c r="F830" s="6"/>
      <c r="G830" s="6"/>
      <c r="H830" s="6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ht="15.0" customHeight="1">
      <c r="A831" s="6"/>
      <c r="B831" s="4"/>
      <c r="C831" s="6"/>
      <c r="D831" s="55"/>
      <c r="E831" s="82"/>
      <c r="F831" s="6"/>
      <c r="G831" s="6"/>
      <c r="H831" s="6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ht="15.0" customHeight="1">
      <c r="A832" s="6"/>
      <c r="B832" s="4"/>
      <c r="C832" s="6"/>
      <c r="D832" s="55"/>
      <c r="E832" s="82"/>
      <c r="F832" s="6"/>
      <c r="G832" s="6"/>
      <c r="H832" s="6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ht="15.0" customHeight="1">
      <c r="A833" s="6"/>
      <c r="B833" s="4"/>
      <c r="C833" s="6"/>
      <c r="D833" s="55"/>
      <c r="E833" s="82"/>
      <c r="F833" s="6"/>
      <c r="G833" s="6"/>
      <c r="H833" s="6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ht="15.0" customHeight="1">
      <c r="A834" s="6"/>
      <c r="B834" s="4"/>
      <c r="C834" s="6"/>
      <c r="D834" s="55"/>
      <c r="E834" s="82"/>
      <c r="F834" s="6"/>
      <c r="G834" s="6"/>
      <c r="H834" s="6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ht="15.0" customHeight="1">
      <c r="A835" s="6"/>
      <c r="B835" s="4"/>
      <c r="C835" s="6"/>
      <c r="D835" s="55"/>
      <c r="E835" s="82"/>
      <c r="F835" s="6"/>
      <c r="G835" s="6"/>
      <c r="H835" s="6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ht="15.0" customHeight="1">
      <c r="A836" s="6"/>
      <c r="B836" s="4"/>
      <c r="C836" s="6"/>
      <c r="D836" s="55"/>
      <c r="E836" s="82"/>
      <c r="F836" s="6"/>
      <c r="G836" s="6"/>
      <c r="H836" s="6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ht="15.0" customHeight="1">
      <c r="A837" s="6"/>
      <c r="B837" s="4"/>
      <c r="C837" s="6"/>
      <c r="D837" s="55"/>
      <c r="E837" s="82"/>
      <c r="F837" s="6"/>
      <c r="G837" s="6"/>
      <c r="H837" s="6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ht="15.0" customHeight="1">
      <c r="A838" s="6"/>
      <c r="B838" s="4"/>
      <c r="C838" s="6"/>
      <c r="D838" s="55"/>
      <c r="E838" s="82"/>
      <c r="F838" s="6"/>
      <c r="G838" s="6"/>
      <c r="H838" s="6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ht="15.0" customHeight="1">
      <c r="A839" s="6"/>
      <c r="B839" s="4"/>
      <c r="C839" s="6"/>
      <c r="D839" s="55"/>
      <c r="E839" s="82"/>
      <c r="F839" s="6"/>
      <c r="G839" s="6"/>
      <c r="H839" s="6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ht="15.0" customHeight="1">
      <c r="A840" s="6"/>
      <c r="B840" s="4"/>
      <c r="C840" s="6"/>
      <c r="D840" s="55"/>
      <c r="E840" s="82"/>
      <c r="F840" s="6"/>
      <c r="G840" s="6"/>
      <c r="H840" s="6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ht="15.0" customHeight="1">
      <c r="A841" s="6"/>
      <c r="B841" s="4"/>
      <c r="C841" s="6"/>
      <c r="D841" s="55"/>
      <c r="E841" s="82"/>
      <c r="F841" s="6"/>
      <c r="G841" s="6"/>
      <c r="H841" s="6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ht="15.0" customHeight="1">
      <c r="A842" s="6"/>
      <c r="B842" s="4"/>
      <c r="C842" s="6"/>
      <c r="D842" s="55"/>
      <c r="E842" s="82"/>
      <c r="F842" s="6"/>
      <c r="G842" s="6"/>
      <c r="H842" s="6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ht="15.0" customHeight="1">
      <c r="A843" s="6"/>
      <c r="B843" s="4"/>
      <c r="C843" s="6"/>
      <c r="D843" s="55"/>
      <c r="E843" s="82"/>
      <c r="F843" s="6"/>
      <c r="G843" s="6"/>
      <c r="H843" s="6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ht="15.0" customHeight="1">
      <c r="A844" s="6"/>
      <c r="B844" s="4"/>
      <c r="C844" s="6"/>
      <c r="D844" s="55"/>
      <c r="E844" s="82"/>
      <c r="F844" s="6"/>
      <c r="G844" s="6"/>
      <c r="H844" s="6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ht="15.0" customHeight="1">
      <c r="A845" s="6"/>
      <c r="B845" s="4"/>
      <c r="C845" s="6"/>
      <c r="D845" s="55"/>
      <c r="E845" s="82"/>
      <c r="F845" s="6"/>
      <c r="G845" s="6"/>
      <c r="H845" s="6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ht="15.0" customHeight="1">
      <c r="A846" s="6"/>
      <c r="B846" s="4"/>
      <c r="C846" s="6"/>
      <c r="D846" s="55"/>
      <c r="E846" s="82"/>
      <c r="F846" s="6"/>
      <c r="G846" s="6"/>
      <c r="H846" s="6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ht="15.0" customHeight="1">
      <c r="A847" s="6"/>
      <c r="B847" s="4"/>
      <c r="C847" s="6"/>
      <c r="D847" s="55"/>
      <c r="E847" s="82"/>
      <c r="F847" s="6"/>
      <c r="G847" s="6"/>
      <c r="H847" s="6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ht="15.0" customHeight="1">
      <c r="A848" s="6"/>
      <c r="B848" s="4"/>
      <c r="C848" s="6"/>
      <c r="D848" s="55"/>
      <c r="E848" s="82"/>
      <c r="F848" s="6"/>
      <c r="G848" s="6"/>
      <c r="H848" s="6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ht="15.0" customHeight="1">
      <c r="A849" s="6"/>
      <c r="B849" s="4"/>
      <c r="C849" s="6"/>
      <c r="D849" s="55"/>
      <c r="E849" s="82"/>
      <c r="F849" s="6"/>
      <c r="G849" s="6"/>
      <c r="H849" s="6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ht="15.0" customHeight="1">
      <c r="A850" s="6"/>
      <c r="B850" s="4"/>
      <c r="C850" s="6"/>
      <c r="D850" s="55"/>
      <c r="E850" s="82"/>
      <c r="F850" s="6"/>
      <c r="G850" s="6"/>
      <c r="H850" s="6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ht="15.0" customHeight="1">
      <c r="A851" s="6"/>
      <c r="B851" s="4"/>
      <c r="C851" s="6"/>
      <c r="D851" s="55"/>
      <c r="E851" s="82"/>
      <c r="F851" s="6"/>
      <c r="G851" s="6"/>
      <c r="H851" s="6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ht="15.0" customHeight="1">
      <c r="A852" s="6"/>
      <c r="B852" s="4"/>
      <c r="C852" s="6"/>
      <c r="D852" s="55"/>
      <c r="E852" s="82"/>
      <c r="F852" s="6"/>
      <c r="G852" s="6"/>
      <c r="H852" s="6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ht="15.0" customHeight="1">
      <c r="A853" s="6"/>
      <c r="B853" s="4"/>
      <c r="C853" s="6"/>
      <c r="D853" s="55"/>
      <c r="E853" s="82"/>
      <c r="F853" s="6"/>
      <c r="G853" s="6"/>
      <c r="H853" s="6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ht="15.0" customHeight="1">
      <c r="A854" s="6"/>
      <c r="B854" s="4"/>
      <c r="C854" s="6"/>
      <c r="D854" s="55"/>
      <c r="E854" s="82"/>
      <c r="F854" s="6"/>
      <c r="G854" s="6"/>
      <c r="H854" s="6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ht="15.0" customHeight="1">
      <c r="A855" s="6"/>
      <c r="B855" s="4"/>
      <c r="C855" s="6"/>
      <c r="D855" s="55"/>
      <c r="E855" s="82"/>
      <c r="F855" s="6"/>
      <c r="G855" s="6"/>
      <c r="H855" s="6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ht="15.0" customHeight="1">
      <c r="A856" s="6"/>
      <c r="B856" s="4"/>
      <c r="C856" s="6"/>
      <c r="D856" s="55"/>
      <c r="E856" s="82"/>
      <c r="F856" s="6"/>
      <c r="G856" s="6"/>
      <c r="H856" s="6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ht="15.0" customHeight="1">
      <c r="A857" s="6"/>
      <c r="B857" s="4"/>
      <c r="C857" s="6"/>
      <c r="D857" s="55"/>
      <c r="E857" s="82"/>
      <c r="F857" s="6"/>
      <c r="G857" s="6"/>
      <c r="H857" s="6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ht="15.0" customHeight="1">
      <c r="A858" s="6"/>
      <c r="B858" s="4"/>
      <c r="C858" s="6"/>
      <c r="D858" s="55"/>
      <c r="E858" s="82"/>
      <c r="F858" s="6"/>
      <c r="G858" s="6"/>
      <c r="H858" s="6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ht="15.0" customHeight="1">
      <c r="A859" s="6"/>
      <c r="B859" s="4"/>
      <c r="C859" s="6"/>
      <c r="D859" s="55"/>
      <c r="E859" s="82"/>
      <c r="F859" s="6"/>
      <c r="G859" s="6"/>
      <c r="H859" s="6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ht="15.0" customHeight="1">
      <c r="A860" s="6"/>
      <c r="B860" s="4"/>
      <c r="C860" s="6"/>
      <c r="D860" s="55"/>
      <c r="E860" s="82"/>
      <c r="F860" s="6"/>
      <c r="G860" s="6"/>
      <c r="H860" s="6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ht="15.0" customHeight="1">
      <c r="A861" s="6"/>
      <c r="B861" s="4"/>
      <c r="C861" s="6"/>
      <c r="D861" s="55"/>
      <c r="E861" s="82"/>
      <c r="F861" s="6"/>
      <c r="G861" s="6"/>
      <c r="H861" s="6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ht="15.0" customHeight="1">
      <c r="A862" s="6"/>
      <c r="B862" s="4"/>
      <c r="C862" s="6"/>
      <c r="D862" s="55"/>
      <c r="E862" s="82"/>
      <c r="F862" s="6"/>
      <c r="G862" s="6"/>
      <c r="H862" s="6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ht="15.0" customHeight="1">
      <c r="A863" s="6"/>
      <c r="B863" s="4"/>
      <c r="C863" s="6"/>
      <c r="D863" s="55"/>
      <c r="E863" s="82"/>
      <c r="F863" s="6"/>
      <c r="G863" s="6"/>
      <c r="H863" s="6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ht="15.0" customHeight="1">
      <c r="A864" s="6"/>
      <c r="B864" s="4"/>
      <c r="C864" s="6"/>
      <c r="D864" s="55"/>
      <c r="E864" s="82"/>
      <c r="F864" s="6"/>
      <c r="G864" s="6"/>
      <c r="H864" s="6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ht="15.0" customHeight="1">
      <c r="A865" s="6"/>
      <c r="B865" s="4"/>
      <c r="C865" s="6"/>
      <c r="D865" s="55"/>
      <c r="E865" s="82"/>
      <c r="F865" s="6"/>
      <c r="G865" s="6"/>
      <c r="H865" s="6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ht="15.0" customHeight="1">
      <c r="A866" s="6"/>
      <c r="B866" s="4"/>
      <c r="C866" s="6"/>
      <c r="D866" s="55"/>
      <c r="E866" s="82"/>
      <c r="F866" s="6"/>
      <c r="G866" s="6"/>
      <c r="H866" s="6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ht="15.0" customHeight="1">
      <c r="A867" s="6"/>
      <c r="B867" s="4"/>
      <c r="C867" s="6"/>
      <c r="D867" s="55"/>
      <c r="E867" s="82"/>
      <c r="F867" s="6"/>
      <c r="G867" s="6"/>
      <c r="H867" s="6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ht="15.0" customHeight="1">
      <c r="A868" s="6"/>
      <c r="B868" s="4"/>
      <c r="C868" s="6"/>
      <c r="D868" s="55"/>
      <c r="E868" s="82"/>
      <c r="F868" s="6"/>
      <c r="G868" s="6"/>
      <c r="H868" s="6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ht="15.0" customHeight="1">
      <c r="A869" s="6"/>
      <c r="B869" s="4"/>
      <c r="C869" s="6"/>
      <c r="D869" s="55"/>
      <c r="E869" s="82"/>
      <c r="F869" s="6"/>
      <c r="G869" s="6"/>
      <c r="H869" s="6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ht="15.0" customHeight="1">
      <c r="A870" s="6"/>
      <c r="B870" s="4"/>
      <c r="C870" s="6"/>
      <c r="D870" s="55"/>
      <c r="E870" s="82"/>
      <c r="F870" s="6"/>
      <c r="G870" s="6"/>
      <c r="H870" s="6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ht="15.0" customHeight="1">
      <c r="A871" s="6"/>
      <c r="B871" s="4"/>
      <c r="C871" s="6"/>
      <c r="D871" s="55"/>
      <c r="E871" s="82"/>
      <c r="F871" s="6"/>
      <c r="G871" s="6"/>
      <c r="H871" s="6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ht="15.0" customHeight="1">
      <c r="A872" s="6"/>
      <c r="B872" s="4"/>
      <c r="C872" s="6"/>
      <c r="D872" s="55"/>
      <c r="E872" s="82"/>
      <c r="F872" s="6"/>
      <c r="G872" s="6"/>
      <c r="H872" s="6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ht="15.0" customHeight="1">
      <c r="A873" s="6"/>
      <c r="B873" s="4"/>
      <c r="C873" s="6"/>
      <c r="D873" s="55"/>
      <c r="E873" s="82"/>
      <c r="F873" s="6"/>
      <c r="G873" s="6"/>
      <c r="H873" s="6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ht="15.0" customHeight="1">
      <c r="A874" s="6"/>
      <c r="B874" s="4"/>
      <c r="C874" s="6"/>
      <c r="D874" s="55"/>
      <c r="E874" s="82"/>
      <c r="F874" s="6"/>
      <c r="G874" s="6"/>
      <c r="H874" s="6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ht="15.0" customHeight="1">
      <c r="A875" s="6"/>
      <c r="B875" s="4"/>
      <c r="C875" s="6"/>
      <c r="D875" s="55"/>
      <c r="E875" s="82"/>
      <c r="F875" s="6"/>
      <c r="G875" s="6"/>
      <c r="H875" s="6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ht="15.0" customHeight="1">
      <c r="A876" s="6"/>
      <c r="B876" s="4"/>
      <c r="C876" s="6"/>
      <c r="D876" s="55"/>
      <c r="E876" s="82"/>
      <c r="F876" s="6"/>
      <c r="G876" s="6"/>
      <c r="H876" s="6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ht="15.0" customHeight="1">
      <c r="A877" s="6"/>
      <c r="B877" s="4"/>
      <c r="C877" s="6"/>
      <c r="D877" s="55"/>
      <c r="E877" s="82"/>
      <c r="F877" s="6"/>
      <c r="G877" s="6"/>
      <c r="H877" s="6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ht="15.0" customHeight="1">
      <c r="A878" s="6"/>
      <c r="B878" s="4"/>
      <c r="C878" s="6"/>
      <c r="D878" s="55"/>
      <c r="E878" s="82"/>
      <c r="F878" s="6"/>
      <c r="G878" s="6"/>
      <c r="H878" s="6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ht="15.0" customHeight="1">
      <c r="A879" s="6"/>
      <c r="B879" s="4"/>
      <c r="C879" s="6"/>
      <c r="D879" s="55"/>
      <c r="E879" s="82"/>
      <c r="F879" s="6"/>
      <c r="G879" s="6"/>
      <c r="H879" s="6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ht="15.0" customHeight="1">
      <c r="A880" s="6"/>
      <c r="B880" s="4"/>
      <c r="C880" s="6"/>
      <c r="D880" s="55"/>
      <c r="E880" s="82"/>
      <c r="F880" s="6"/>
      <c r="G880" s="6"/>
      <c r="H880" s="6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ht="15.0" customHeight="1">
      <c r="A881" s="6"/>
      <c r="B881" s="4"/>
      <c r="C881" s="6"/>
      <c r="D881" s="55"/>
      <c r="E881" s="82"/>
      <c r="F881" s="6"/>
      <c r="G881" s="6"/>
      <c r="H881" s="6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ht="15.0" customHeight="1">
      <c r="A882" s="6"/>
      <c r="B882" s="4"/>
      <c r="C882" s="6"/>
      <c r="D882" s="55"/>
      <c r="E882" s="82"/>
      <c r="F882" s="6"/>
      <c r="G882" s="6"/>
      <c r="H882" s="6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ht="15.0" customHeight="1">
      <c r="A883" s="6"/>
      <c r="B883" s="4"/>
      <c r="C883" s="6"/>
      <c r="D883" s="55"/>
      <c r="E883" s="82"/>
      <c r="F883" s="6"/>
      <c r="G883" s="6"/>
      <c r="H883" s="6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ht="15.0" customHeight="1">
      <c r="A884" s="6"/>
      <c r="B884" s="4"/>
      <c r="C884" s="6"/>
      <c r="D884" s="55"/>
      <c r="E884" s="82"/>
      <c r="F884" s="6"/>
      <c r="G884" s="6"/>
      <c r="H884" s="6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ht="15.0" customHeight="1">
      <c r="A885" s="6"/>
      <c r="B885" s="4"/>
      <c r="C885" s="6"/>
      <c r="D885" s="55"/>
      <c r="E885" s="82"/>
      <c r="F885" s="6"/>
      <c r="G885" s="6"/>
      <c r="H885" s="6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ht="15.0" customHeight="1">
      <c r="A886" s="6"/>
      <c r="B886" s="4"/>
      <c r="C886" s="6"/>
      <c r="D886" s="55"/>
      <c r="E886" s="82"/>
      <c r="F886" s="6"/>
      <c r="G886" s="6"/>
      <c r="H886" s="6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ht="15.0" customHeight="1">
      <c r="A887" s="6"/>
      <c r="B887" s="4"/>
      <c r="C887" s="6"/>
      <c r="D887" s="55"/>
      <c r="E887" s="82"/>
      <c r="F887" s="6"/>
      <c r="G887" s="6"/>
      <c r="H887" s="6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ht="15.0" customHeight="1">
      <c r="A888" s="6"/>
      <c r="B888" s="4"/>
      <c r="C888" s="6"/>
      <c r="D888" s="55"/>
      <c r="E888" s="82"/>
      <c r="F888" s="6"/>
      <c r="G888" s="6"/>
      <c r="H888" s="6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ht="15.0" customHeight="1">
      <c r="A889" s="6"/>
      <c r="B889" s="4"/>
      <c r="C889" s="6"/>
      <c r="D889" s="55"/>
      <c r="E889" s="82"/>
      <c r="F889" s="6"/>
      <c r="G889" s="6"/>
      <c r="H889" s="6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ht="15.0" customHeight="1">
      <c r="A890" s="6"/>
      <c r="B890" s="4"/>
      <c r="C890" s="6"/>
      <c r="D890" s="55"/>
      <c r="E890" s="82"/>
      <c r="F890" s="6"/>
      <c r="G890" s="6"/>
      <c r="H890" s="6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ht="15.0" customHeight="1">
      <c r="A891" s="6"/>
      <c r="B891" s="4"/>
      <c r="C891" s="6"/>
      <c r="D891" s="55"/>
      <c r="E891" s="82"/>
      <c r="F891" s="6"/>
      <c r="G891" s="6"/>
      <c r="H891" s="6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ht="15.0" customHeight="1">
      <c r="A892" s="6"/>
      <c r="B892" s="4"/>
      <c r="C892" s="6"/>
      <c r="D892" s="55"/>
      <c r="E892" s="82"/>
      <c r="F892" s="6"/>
      <c r="G892" s="6"/>
      <c r="H892" s="6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ht="15.0" customHeight="1">
      <c r="A893" s="6"/>
      <c r="B893" s="4"/>
      <c r="C893" s="6"/>
      <c r="D893" s="55"/>
      <c r="E893" s="82"/>
      <c r="F893" s="6"/>
      <c r="G893" s="6"/>
      <c r="H893" s="6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ht="15.0" customHeight="1">
      <c r="A894" s="6"/>
      <c r="B894" s="4"/>
      <c r="C894" s="6"/>
      <c r="D894" s="55"/>
      <c r="E894" s="82"/>
      <c r="F894" s="6"/>
      <c r="G894" s="6"/>
      <c r="H894" s="6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ht="15.0" customHeight="1">
      <c r="A895" s="6"/>
      <c r="B895" s="4"/>
      <c r="C895" s="6"/>
      <c r="D895" s="55"/>
      <c r="E895" s="82"/>
      <c r="F895" s="6"/>
      <c r="G895" s="6"/>
      <c r="H895" s="6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ht="15.0" customHeight="1">
      <c r="A896" s="6"/>
      <c r="B896" s="4"/>
      <c r="C896" s="6"/>
      <c r="D896" s="55"/>
      <c r="E896" s="82"/>
      <c r="F896" s="6"/>
      <c r="G896" s="6"/>
      <c r="H896" s="6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ht="15.0" customHeight="1">
      <c r="A897" s="6"/>
      <c r="B897" s="4"/>
      <c r="C897" s="6"/>
      <c r="D897" s="55"/>
      <c r="E897" s="82"/>
      <c r="F897" s="6"/>
      <c r="G897" s="6"/>
      <c r="H897" s="6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ht="15.0" customHeight="1">
      <c r="A898" s="6"/>
      <c r="B898" s="4"/>
      <c r="C898" s="6"/>
      <c r="D898" s="55"/>
      <c r="E898" s="82"/>
      <c r="F898" s="6"/>
      <c r="G898" s="6"/>
      <c r="H898" s="6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ht="15.0" customHeight="1">
      <c r="A899" s="6"/>
      <c r="B899" s="4"/>
      <c r="C899" s="6"/>
      <c r="D899" s="55"/>
      <c r="E899" s="82"/>
      <c r="F899" s="6"/>
      <c r="G899" s="6"/>
      <c r="H899" s="6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ht="15.0" customHeight="1">
      <c r="A900" s="6"/>
      <c r="B900" s="4"/>
      <c r="C900" s="6"/>
      <c r="D900" s="55"/>
      <c r="E900" s="82"/>
      <c r="F900" s="6"/>
      <c r="G900" s="6"/>
      <c r="H900" s="6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ht="15.0" customHeight="1">
      <c r="A901" s="6"/>
      <c r="B901" s="4"/>
      <c r="C901" s="6"/>
      <c r="D901" s="55"/>
      <c r="E901" s="82"/>
      <c r="F901" s="6"/>
      <c r="G901" s="6"/>
      <c r="H901" s="6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ht="15.0" customHeight="1">
      <c r="A902" s="6"/>
      <c r="B902" s="4"/>
      <c r="C902" s="6"/>
      <c r="D902" s="55"/>
      <c r="E902" s="82"/>
      <c r="F902" s="6"/>
      <c r="G902" s="6"/>
      <c r="H902" s="6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ht="15.0" customHeight="1">
      <c r="A903" s="6"/>
      <c r="B903" s="4"/>
      <c r="C903" s="6"/>
      <c r="D903" s="55"/>
      <c r="E903" s="82"/>
      <c r="F903" s="6"/>
      <c r="G903" s="6"/>
      <c r="H903" s="6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ht="15.0" customHeight="1">
      <c r="A904" s="6"/>
      <c r="B904" s="4"/>
      <c r="C904" s="6"/>
      <c r="D904" s="55"/>
      <c r="E904" s="82"/>
      <c r="F904" s="6"/>
      <c r="G904" s="6"/>
      <c r="H904" s="6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ht="15.0" customHeight="1">
      <c r="A905" s="6"/>
      <c r="B905" s="4"/>
      <c r="C905" s="6"/>
      <c r="D905" s="55"/>
      <c r="E905" s="82"/>
      <c r="F905" s="6"/>
      <c r="G905" s="6"/>
      <c r="H905" s="6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ht="15.0" customHeight="1">
      <c r="A906" s="6"/>
      <c r="B906" s="4"/>
      <c r="C906" s="6"/>
      <c r="D906" s="55"/>
      <c r="E906" s="82"/>
      <c r="F906" s="6"/>
      <c r="G906" s="6"/>
      <c r="H906" s="6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ht="15.0" customHeight="1">
      <c r="A907" s="6"/>
      <c r="B907" s="4"/>
      <c r="C907" s="6"/>
      <c r="D907" s="55"/>
      <c r="E907" s="82"/>
      <c r="F907" s="6"/>
      <c r="G907" s="6"/>
      <c r="H907" s="6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ht="15.0" customHeight="1">
      <c r="A908" s="6"/>
      <c r="B908" s="4"/>
      <c r="C908" s="6"/>
      <c r="D908" s="55"/>
      <c r="E908" s="82"/>
      <c r="F908" s="6"/>
      <c r="G908" s="6"/>
      <c r="H908" s="6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ht="15.0" customHeight="1">
      <c r="A909" s="6"/>
      <c r="B909" s="4"/>
      <c r="C909" s="6"/>
      <c r="D909" s="55"/>
      <c r="E909" s="82"/>
      <c r="F909" s="6"/>
      <c r="G909" s="6"/>
      <c r="H909" s="6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ht="15.0" customHeight="1">
      <c r="A910" s="6"/>
      <c r="B910" s="4"/>
      <c r="C910" s="6"/>
      <c r="D910" s="55"/>
      <c r="E910" s="82"/>
      <c r="F910" s="6"/>
      <c r="G910" s="6"/>
      <c r="H910" s="6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ht="15.0" customHeight="1">
      <c r="A911" s="6"/>
      <c r="B911" s="4"/>
      <c r="C911" s="6"/>
      <c r="D911" s="55"/>
      <c r="E911" s="82"/>
      <c r="F911" s="6"/>
      <c r="G911" s="6"/>
      <c r="H911" s="6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ht="15.0" customHeight="1">
      <c r="A912" s="6"/>
      <c r="B912" s="4"/>
      <c r="C912" s="6"/>
      <c r="D912" s="55"/>
      <c r="E912" s="82"/>
      <c r="F912" s="6"/>
      <c r="G912" s="6"/>
      <c r="H912" s="6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ht="15.0" customHeight="1">
      <c r="A913" s="6"/>
      <c r="B913" s="4"/>
      <c r="C913" s="6"/>
      <c r="D913" s="55"/>
      <c r="E913" s="82"/>
      <c r="F913" s="6"/>
      <c r="G913" s="6"/>
      <c r="H913" s="6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ht="15.0" customHeight="1">
      <c r="A914" s="6"/>
      <c r="B914" s="4"/>
      <c r="C914" s="6"/>
      <c r="D914" s="55"/>
      <c r="E914" s="82"/>
      <c r="F914" s="6"/>
      <c r="G914" s="6"/>
      <c r="H914" s="6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ht="15.0" customHeight="1">
      <c r="A915" s="6"/>
      <c r="B915" s="4"/>
      <c r="C915" s="6"/>
      <c r="D915" s="55"/>
      <c r="E915" s="82"/>
      <c r="F915" s="6"/>
      <c r="G915" s="6"/>
      <c r="H915" s="6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ht="15.0" customHeight="1">
      <c r="A916" s="6"/>
      <c r="B916" s="4"/>
      <c r="C916" s="6"/>
      <c r="D916" s="55"/>
      <c r="E916" s="82"/>
      <c r="F916" s="6"/>
      <c r="G916" s="6"/>
      <c r="H916" s="6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ht="15.0" customHeight="1">
      <c r="A917" s="6"/>
      <c r="B917" s="4"/>
      <c r="C917" s="6"/>
      <c r="D917" s="55"/>
      <c r="E917" s="82"/>
      <c r="F917" s="6"/>
      <c r="G917" s="6"/>
      <c r="H917" s="6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ht="15.0" customHeight="1">
      <c r="A918" s="6"/>
      <c r="B918" s="4"/>
      <c r="C918" s="6"/>
      <c r="D918" s="55"/>
      <c r="E918" s="82"/>
      <c r="F918" s="6"/>
      <c r="G918" s="6"/>
      <c r="H918" s="6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ht="15.0" customHeight="1">
      <c r="A919" s="6"/>
      <c r="B919" s="4"/>
      <c r="C919" s="6"/>
      <c r="D919" s="55"/>
      <c r="E919" s="82"/>
      <c r="F919" s="6"/>
      <c r="G919" s="6"/>
      <c r="H919" s="6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ht="15.0" customHeight="1">
      <c r="A920" s="6"/>
      <c r="B920" s="4"/>
      <c r="C920" s="6"/>
      <c r="D920" s="55"/>
      <c r="E920" s="82"/>
      <c r="F920" s="6"/>
      <c r="G920" s="6"/>
      <c r="H920" s="6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ht="15.0" customHeight="1">
      <c r="A921" s="6"/>
      <c r="B921" s="4"/>
      <c r="C921" s="6"/>
      <c r="D921" s="55"/>
      <c r="E921" s="82"/>
      <c r="F921" s="6"/>
      <c r="G921" s="6"/>
      <c r="H921" s="6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ht="15.0" customHeight="1">
      <c r="A922" s="6"/>
      <c r="B922" s="4"/>
      <c r="C922" s="6"/>
      <c r="D922" s="55"/>
      <c r="E922" s="82"/>
      <c r="F922" s="6"/>
      <c r="G922" s="6"/>
      <c r="H922" s="6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ht="15.0" customHeight="1">
      <c r="A923" s="6"/>
      <c r="B923" s="4"/>
      <c r="C923" s="6"/>
      <c r="D923" s="55"/>
      <c r="E923" s="82"/>
      <c r="F923" s="6"/>
      <c r="G923" s="6"/>
      <c r="H923" s="6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ht="15.0" customHeight="1">
      <c r="A924" s="6"/>
      <c r="B924" s="4"/>
      <c r="C924" s="6"/>
      <c r="D924" s="55"/>
      <c r="E924" s="82"/>
      <c r="F924" s="6"/>
      <c r="G924" s="6"/>
      <c r="H924" s="6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ht="15.0" customHeight="1">
      <c r="A925" s="6"/>
      <c r="B925" s="4"/>
      <c r="C925" s="6"/>
      <c r="D925" s="55"/>
      <c r="E925" s="82"/>
      <c r="F925" s="6"/>
      <c r="G925" s="6"/>
      <c r="H925" s="6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ht="15.0" customHeight="1">
      <c r="A926" s="6"/>
      <c r="B926" s="4"/>
      <c r="C926" s="6"/>
      <c r="D926" s="55"/>
      <c r="E926" s="82"/>
      <c r="F926" s="6"/>
      <c r="G926" s="6"/>
      <c r="H926" s="6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ht="15.0" customHeight="1">
      <c r="A927" s="6"/>
      <c r="B927" s="4"/>
      <c r="C927" s="6"/>
      <c r="D927" s="55"/>
      <c r="E927" s="82"/>
      <c r="F927" s="6"/>
      <c r="G927" s="6"/>
      <c r="H927" s="6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ht="15.0" customHeight="1">
      <c r="A928" s="6"/>
      <c r="B928" s="4"/>
      <c r="C928" s="6"/>
      <c r="D928" s="55"/>
      <c r="E928" s="82"/>
      <c r="F928" s="6"/>
      <c r="G928" s="6"/>
      <c r="H928" s="6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ht="15.0" customHeight="1">
      <c r="A929" s="6"/>
      <c r="B929" s="4"/>
      <c r="C929" s="6"/>
      <c r="D929" s="55"/>
      <c r="E929" s="82"/>
      <c r="F929" s="6"/>
      <c r="G929" s="6"/>
      <c r="H929" s="6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ht="15.0" customHeight="1">
      <c r="A930" s="6"/>
      <c r="B930" s="4"/>
      <c r="C930" s="6"/>
      <c r="D930" s="55"/>
      <c r="E930" s="82"/>
      <c r="F930" s="6"/>
      <c r="G930" s="6"/>
      <c r="H930" s="6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ht="15.0" customHeight="1">
      <c r="A931" s="6"/>
      <c r="B931" s="4"/>
      <c r="C931" s="6"/>
      <c r="D931" s="55"/>
      <c r="E931" s="82"/>
      <c r="F931" s="6"/>
      <c r="G931" s="6"/>
      <c r="H931" s="6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ht="15.0" customHeight="1">
      <c r="A932" s="6"/>
      <c r="B932" s="4"/>
      <c r="C932" s="6"/>
      <c r="D932" s="55"/>
      <c r="E932" s="82"/>
      <c r="F932" s="6"/>
      <c r="G932" s="6"/>
      <c r="H932" s="6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ht="15.0" customHeight="1">
      <c r="A933" s="6"/>
      <c r="B933" s="4"/>
      <c r="C933" s="6"/>
      <c r="D933" s="55"/>
      <c r="E933" s="82"/>
      <c r="F933" s="6"/>
      <c r="G933" s="6"/>
      <c r="H933" s="6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ht="15.0" customHeight="1">
      <c r="A934" s="6"/>
      <c r="B934" s="4"/>
      <c r="C934" s="6"/>
      <c r="D934" s="55"/>
      <c r="E934" s="82"/>
      <c r="F934" s="6"/>
      <c r="G934" s="6"/>
      <c r="H934" s="6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ht="15.0" customHeight="1">
      <c r="A935" s="6"/>
      <c r="B935" s="4"/>
      <c r="C935" s="6"/>
      <c r="D935" s="55"/>
      <c r="E935" s="82"/>
      <c r="F935" s="6"/>
      <c r="G935" s="6"/>
      <c r="H935" s="6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ht="15.0" customHeight="1">
      <c r="A936" s="6"/>
      <c r="B936" s="4"/>
      <c r="C936" s="6"/>
      <c r="D936" s="55"/>
      <c r="E936" s="82"/>
      <c r="F936" s="6"/>
      <c r="G936" s="6"/>
      <c r="H936" s="6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ht="15.0" customHeight="1">
      <c r="A937" s="6"/>
      <c r="B937" s="4"/>
      <c r="C937" s="6"/>
      <c r="D937" s="55"/>
      <c r="E937" s="82"/>
      <c r="F937" s="6"/>
      <c r="G937" s="6"/>
      <c r="H937" s="6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ht="15.0" customHeight="1">
      <c r="A938" s="6"/>
      <c r="B938" s="4"/>
      <c r="C938" s="6"/>
      <c r="D938" s="55"/>
      <c r="E938" s="82"/>
      <c r="F938" s="6"/>
      <c r="G938" s="6"/>
      <c r="H938" s="6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ht="15.0" customHeight="1">
      <c r="A939" s="6"/>
      <c r="B939" s="4"/>
      <c r="C939" s="6"/>
      <c r="D939" s="55"/>
      <c r="E939" s="82"/>
      <c r="F939" s="6"/>
      <c r="G939" s="6"/>
      <c r="H939" s="6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ht="15.0" customHeight="1">
      <c r="A940" s="6"/>
      <c r="B940" s="4"/>
      <c r="C940" s="6"/>
      <c r="D940" s="55"/>
      <c r="E940" s="82"/>
      <c r="F940" s="6"/>
      <c r="G940" s="6"/>
      <c r="H940" s="6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ht="15.0" customHeight="1">
      <c r="A941" s="6"/>
      <c r="B941" s="4"/>
      <c r="C941" s="6"/>
      <c r="D941" s="55"/>
      <c r="E941" s="82"/>
      <c r="F941" s="6"/>
      <c r="G941" s="6"/>
      <c r="H941" s="6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ht="15.0" customHeight="1">
      <c r="A942" s="6"/>
      <c r="B942" s="4"/>
      <c r="C942" s="6"/>
      <c r="D942" s="55"/>
      <c r="E942" s="82"/>
      <c r="F942" s="6"/>
      <c r="G942" s="6"/>
      <c r="H942" s="6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ht="15.0" customHeight="1">
      <c r="A943" s="6"/>
      <c r="B943" s="4"/>
      <c r="C943" s="6"/>
      <c r="D943" s="55"/>
      <c r="E943" s="82"/>
      <c r="F943" s="6"/>
      <c r="G943" s="6"/>
      <c r="H943" s="6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ht="15.0" customHeight="1">
      <c r="A944" s="6"/>
      <c r="B944" s="4"/>
      <c r="C944" s="6"/>
      <c r="D944" s="55"/>
      <c r="E944" s="82"/>
      <c r="F944" s="6"/>
      <c r="G944" s="6"/>
      <c r="H944" s="6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ht="15.0" customHeight="1">
      <c r="A945" s="6"/>
      <c r="B945" s="4"/>
      <c r="C945" s="6"/>
      <c r="D945" s="55"/>
      <c r="E945" s="82"/>
      <c r="F945" s="6"/>
      <c r="G945" s="6"/>
      <c r="H945" s="6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ht="15.0" customHeight="1">
      <c r="A946" s="6"/>
      <c r="B946" s="4"/>
      <c r="C946" s="6"/>
      <c r="D946" s="55"/>
      <c r="E946" s="82"/>
      <c r="F946" s="6"/>
      <c r="G946" s="6"/>
      <c r="H946" s="6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ht="15.0" customHeight="1">
      <c r="A947" s="6"/>
      <c r="B947" s="4"/>
      <c r="C947" s="6"/>
      <c r="D947" s="55"/>
      <c r="E947" s="82"/>
      <c r="F947" s="6"/>
      <c r="G947" s="6"/>
      <c r="H947" s="6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ht="15.0" customHeight="1">
      <c r="A948" s="6"/>
      <c r="B948" s="4"/>
      <c r="C948" s="6"/>
      <c r="D948" s="55"/>
      <c r="E948" s="82"/>
      <c r="F948" s="6"/>
      <c r="G948" s="6"/>
      <c r="H948" s="6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ht="15.0" customHeight="1">
      <c r="A949" s="6"/>
      <c r="B949" s="4"/>
      <c r="C949" s="6"/>
      <c r="D949" s="55"/>
      <c r="E949" s="82"/>
      <c r="F949" s="6"/>
      <c r="G949" s="6"/>
      <c r="H949" s="6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ht="15.0" customHeight="1">
      <c r="A950" s="6"/>
      <c r="B950" s="4"/>
      <c r="C950" s="6"/>
      <c r="D950" s="55"/>
      <c r="E950" s="82"/>
      <c r="F950" s="6"/>
      <c r="G950" s="6"/>
      <c r="H950" s="6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ht="15.0" customHeight="1">
      <c r="A951" s="6"/>
      <c r="B951" s="4"/>
      <c r="C951" s="6"/>
      <c r="D951" s="55"/>
      <c r="E951" s="82"/>
      <c r="F951" s="6"/>
      <c r="G951" s="6"/>
      <c r="H951" s="6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ht="15.0" customHeight="1">
      <c r="A952" s="6"/>
      <c r="B952" s="4"/>
      <c r="C952" s="6"/>
      <c r="D952" s="55"/>
      <c r="E952" s="82"/>
      <c r="F952" s="6"/>
      <c r="G952" s="6"/>
      <c r="H952" s="6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ht="15.0" customHeight="1">
      <c r="A953" s="6"/>
      <c r="B953" s="4"/>
      <c r="C953" s="6"/>
      <c r="D953" s="55"/>
      <c r="E953" s="82"/>
      <c r="F953" s="6"/>
      <c r="G953" s="6"/>
      <c r="H953" s="6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ht="15.0" customHeight="1">
      <c r="A954" s="6"/>
      <c r="B954" s="4"/>
      <c r="C954" s="6"/>
      <c r="D954" s="55"/>
      <c r="E954" s="82"/>
      <c r="F954" s="6"/>
      <c r="G954" s="6"/>
      <c r="H954" s="6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ht="15.0" customHeight="1">
      <c r="A955" s="6"/>
      <c r="B955" s="4"/>
      <c r="C955" s="6"/>
      <c r="D955" s="55"/>
      <c r="E955" s="82"/>
      <c r="F955" s="6"/>
      <c r="G955" s="6"/>
      <c r="H955" s="6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ht="15.0" customHeight="1">
      <c r="A956" s="6"/>
      <c r="B956" s="4"/>
      <c r="C956" s="6"/>
      <c r="D956" s="55"/>
      <c r="E956" s="82"/>
      <c r="F956" s="6"/>
      <c r="G956" s="6"/>
      <c r="H956" s="6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ht="15.0" customHeight="1">
      <c r="A957" s="6"/>
      <c r="B957" s="4"/>
      <c r="C957" s="6"/>
      <c r="D957" s="55"/>
      <c r="E957" s="82"/>
      <c r="F957" s="6"/>
      <c r="G957" s="6"/>
      <c r="H957" s="6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ht="15.0" customHeight="1">
      <c r="A958" s="6"/>
      <c r="B958" s="4"/>
      <c r="C958" s="6"/>
      <c r="D958" s="55"/>
      <c r="E958" s="82"/>
      <c r="F958" s="6"/>
      <c r="G958" s="6"/>
      <c r="H958" s="6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ht="15.0" customHeight="1">
      <c r="A959" s="6"/>
      <c r="B959" s="4"/>
      <c r="C959" s="6"/>
      <c r="D959" s="55"/>
      <c r="E959" s="82"/>
      <c r="F959" s="6"/>
      <c r="G959" s="6"/>
      <c r="H959" s="6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ht="15.0" customHeight="1">
      <c r="A960" s="6"/>
      <c r="B960" s="4"/>
      <c r="C960" s="6"/>
      <c r="D960" s="55"/>
      <c r="E960" s="82"/>
      <c r="F960" s="6"/>
      <c r="G960" s="6"/>
      <c r="H960" s="6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ht="15.0" customHeight="1">
      <c r="A961" s="6"/>
      <c r="B961" s="4"/>
      <c r="C961" s="6"/>
      <c r="D961" s="55"/>
      <c r="E961" s="82"/>
      <c r="F961" s="6"/>
      <c r="G961" s="6"/>
      <c r="H961" s="6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ht="15.0" customHeight="1">
      <c r="A962" s="6"/>
      <c r="B962" s="4"/>
      <c r="C962" s="6"/>
      <c r="D962" s="55"/>
      <c r="E962" s="82"/>
      <c r="F962" s="6"/>
      <c r="G962" s="6"/>
      <c r="H962" s="6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ht="15.0" customHeight="1">
      <c r="A963" s="6"/>
      <c r="B963" s="4"/>
      <c r="C963" s="6"/>
      <c r="D963" s="55"/>
      <c r="E963" s="82"/>
      <c r="F963" s="6"/>
      <c r="G963" s="6"/>
      <c r="H963" s="6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ht="15.0" customHeight="1">
      <c r="A964" s="6"/>
      <c r="B964" s="4"/>
      <c r="C964" s="6"/>
      <c r="D964" s="55"/>
      <c r="E964" s="82"/>
      <c r="F964" s="6"/>
      <c r="G964" s="6"/>
      <c r="H964" s="6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ht="15.0" customHeight="1">
      <c r="A965" s="6"/>
      <c r="B965" s="4"/>
      <c r="C965" s="6"/>
      <c r="D965" s="55"/>
      <c r="E965" s="82"/>
      <c r="F965" s="6"/>
      <c r="G965" s="6"/>
      <c r="H965" s="6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ht="15.0" customHeight="1">
      <c r="A966" s="6"/>
      <c r="B966" s="4"/>
      <c r="C966" s="6"/>
      <c r="D966" s="55"/>
      <c r="E966" s="82"/>
      <c r="F966" s="6"/>
      <c r="G966" s="6"/>
      <c r="H966" s="6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ht="15.0" customHeight="1">
      <c r="A967" s="6"/>
      <c r="B967" s="4"/>
      <c r="C967" s="6"/>
      <c r="D967" s="55"/>
      <c r="E967" s="82"/>
      <c r="F967" s="6"/>
      <c r="G967" s="6"/>
      <c r="H967" s="6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ht="15.0" customHeight="1">
      <c r="A968" s="6"/>
      <c r="B968" s="4"/>
      <c r="C968" s="6"/>
      <c r="D968" s="55"/>
      <c r="E968" s="82"/>
      <c r="F968" s="6"/>
      <c r="G968" s="6"/>
      <c r="H968" s="6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ht="15.0" customHeight="1">
      <c r="A969" s="6"/>
      <c r="B969" s="4"/>
      <c r="C969" s="6"/>
      <c r="D969" s="55"/>
      <c r="E969" s="82"/>
      <c r="F969" s="6"/>
      <c r="G969" s="6"/>
      <c r="H969" s="6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ht="15.0" customHeight="1">
      <c r="A970" s="6"/>
      <c r="B970" s="4"/>
      <c r="C970" s="6"/>
      <c r="D970" s="55"/>
      <c r="E970" s="82"/>
      <c r="F970" s="6"/>
      <c r="G970" s="6"/>
      <c r="H970" s="6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ht="15.0" customHeight="1">
      <c r="A971" s="6"/>
      <c r="B971" s="4"/>
      <c r="C971" s="6"/>
      <c r="D971" s="55"/>
      <c r="E971" s="82"/>
      <c r="F971" s="6"/>
      <c r="G971" s="6"/>
      <c r="H971" s="6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ht="15.0" customHeight="1">
      <c r="A972" s="6"/>
      <c r="B972" s="4"/>
      <c r="C972" s="6"/>
      <c r="D972" s="55"/>
      <c r="E972" s="82"/>
      <c r="F972" s="6"/>
      <c r="G972" s="6"/>
      <c r="H972" s="6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ht="15.0" customHeight="1">
      <c r="A973" s="6"/>
      <c r="B973" s="4"/>
      <c r="C973" s="6"/>
      <c r="D973" s="55"/>
      <c r="E973" s="82"/>
      <c r="F973" s="6"/>
      <c r="G973" s="6"/>
      <c r="H973" s="6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ht="15.0" customHeight="1">
      <c r="A974" s="6"/>
      <c r="B974" s="4"/>
      <c r="C974" s="6"/>
      <c r="D974" s="55"/>
      <c r="E974" s="82"/>
      <c r="F974" s="6"/>
      <c r="G974" s="6"/>
      <c r="H974" s="6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ht="15.0" customHeight="1">
      <c r="A975" s="6"/>
      <c r="B975" s="4"/>
      <c r="C975" s="6"/>
      <c r="D975" s="55"/>
      <c r="E975" s="82"/>
      <c r="F975" s="6"/>
      <c r="G975" s="6"/>
      <c r="H975" s="6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ht="15.0" customHeight="1">
      <c r="A976" s="6"/>
      <c r="B976" s="4"/>
      <c r="C976" s="6"/>
      <c r="D976" s="55"/>
      <c r="E976" s="82"/>
      <c r="F976" s="6"/>
      <c r="G976" s="6"/>
      <c r="H976" s="6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ht="15.0" customHeight="1">
      <c r="A977" s="6"/>
      <c r="B977" s="4"/>
      <c r="C977" s="6"/>
      <c r="D977" s="55"/>
      <c r="E977" s="82"/>
      <c r="F977" s="6"/>
      <c r="G977" s="6"/>
      <c r="H977" s="6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ht="15.0" customHeight="1">
      <c r="A978" s="6"/>
      <c r="B978" s="4"/>
      <c r="C978" s="6"/>
      <c r="D978" s="55"/>
      <c r="E978" s="82"/>
      <c r="F978" s="6"/>
      <c r="G978" s="6"/>
      <c r="H978" s="6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ht="15.0" customHeight="1">
      <c r="A979" s="6"/>
      <c r="B979" s="4"/>
      <c r="C979" s="6"/>
      <c r="D979" s="55"/>
      <c r="E979" s="82"/>
      <c r="F979" s="6"/>
      <c r="G979" s="6"/>
      <c r="H979" s="6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ht="15.0" customHeight="1">
      <c r="A980" s="6"/>
      <c r="B980" s="4"/>
      <c r="C980" s="6"/>
      <c r="D980" s="55"/>
      <c r="E980" s="82"/>
      <c r="F980" s="6"/>
      <c r="G980" s="6"/>
      <c r="H980" s="6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ht="15.0" customHeight="1">
      <c r="A981" s="6"/>
      <c r="B981" s="4"/>
      <c r="C981" s="6"/>
      <c r="D981" s="55"/>
      <c r="E981" s="82"/>
      <c r="F981" s="6"/>
      <c r="G981" s="6"/>
      <c r="H981" s="6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ht="15.0" customHeight="1">
      <c r="A982" s="6"/>
      <c r="B982" s="4"/>
      <c r="C982" s="6"/>
      <c r="D982" s="55"/>
      <c r="E982" s="82"/>
      <c r="F982" s="6"/>
      <c r="G982" s="6"/>
      <c r="H982" s="6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ht="15.0" customHeight="1">
      <c r="A983" s="6"/>
      <c r="B983" s="4"/>
      <c r="C983" s="6"/>
      <c r="D983" s="55"/>
      <c r="E983" s="82"/>
      <c r="F983" s="6"/>
      <c r="G983" s="6"/>
      <c r="H983" s="6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ht="15.0" customHeight="1">
      <c r="A984" s="6"/>
      <c r="B984" s="4"/>
      <c r="C984" s="6"/>
      <c r="D984" s="55"/>
      <c r="E984" s="82"/>
      <c r="F984" s="6"/>
      <c r="G984" s="6"/>
      <c r="H984" s="6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ht="15.0" customHeight="1">
      <c r="A985" s="6"/>
      <c r="B985" s="4"/>
      <c r="C985" s="6"/>
      <c r="D985" s="55"/>
      <c r="E985" s="82"/>
      <c r="F985" s="6"/>
      <c r="G985" s="6"/>
      <c r="H985" s="6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ht="15.0" customHeight="1">
      <c r="A986" s="6"/>
      <c r="B986" s="4"/>
      <c r="C986" s="6"/>
      <c r="D986" s="55"/>
      <c r="E986" s="82"/>
      <c r="F986" s="6"/>
      <c r="G986" s="6"/>
      <c r="H986" s="6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ht="15.0" customHeight="1">
      <c r="A987" s="6"/>
      <c r="B987" s="4"/>
      <c r="C987" s="6"/>
      <c r="D987" s="55"/>
      <c r="E987" s="82"/>
      <c r="F987" s="6"/>
      <c r="G987" s="6"/>
      <c r="H987" s="6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ht="15.0" customHeight="1">
      <c r="A988" s="6"/>
      <c r="B988" s="4"/>
      <c r="C988" s="6"/>
      <c r="D988" s="55"/>
      <c r="E988" s="82"/>
      <c r="F988" s="6"/>
      <c r="G988" s="6"/>
      <c r="H988" s="6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ht="15.0" customHeight="1">
      <c r="A989" s="6"/>
      <c r="B989" s="4"/>
      <c r="C989" s="6"/>
      <c r="D989" s="55"/>
      <c r="E989" s="82"/>
      <c r="F989" s="6"/>
      <c r="G989" s="6"/>
      <c r="H989" s="6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ht="15.0" customHeight="1">
      <c r="A990" s="6"/>
      <c r="B990" s="4"/>
      <c r="C990" s="6"/>
      <c r="D990" s="55"/>
      <c r="E990" s="82"/>
      <c r="F990" s="6"/>
      <c r="G990" s="6"/>
      <c r="H990" s="6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ht="15.0" customHeight="1">
      <c r="A991" s="6"/>
      <c r="B991" s="4"/>
      <c r="C991" s="6"/>
      <c r="D991" s="55"/>
      <c r="E991" s="82"/>
      <c r="F991" s="6"/>
      <c r="G991" s="6"/>
      <c r="H991" s="6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ht="15.0" customHeight="1">
      <c r="A992" s="6"/>
      <c r="B992" s="4"/>
      <c r="C992" s="6"/>
      <c r="D992" s="55"/>
      <c r="E992" s="82"/>
      <c r="F992" s="6"/>
      <c r="G992" s="6"/>
      <c r="H992" s="6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ht="15.0" customHeight="1">
      <c r="A993" s="6"/>
      <c r="B993" s="4"/>
      <c r="C993" s="6"/>
      <c r="D993" s="55"/>
      <c r="E993" s="82"/>
      <c r="F993" s="6"/>
      <c r="G993" s="6"/>
      <c r="H993" s="6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ht="15.0" customHeight="1">
      <c r="A994" s="6"/>
      <c r="B994" s="4"/>
      <c r="C994" s="6"/>
      <c r="D994" s="55"/>
      <c r="E994" s="82"/>
      <c r="F994" s="6"/>
      <c r="G994" s="6"/>
      <c r="H994" s="6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ht="15.0" customHeight="1">
      <c r="A995" s="6"/>
      <c r="B995" s="4"/>
      <c r="C995" s="6"/>
      <c r="D995" s="55"/>
      <c r="E995" s="82"/>
      <c r="F995" s="6"/>
      <c r="G995" s="6"/>
      <c r="H995" s="6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ht="15.0" customHeight="1">
      <c r="A996" s="6"/>
      <c r="B996" s="4"/>
      <c r="C996" s="6"/>
      <c r="D996" s="55"/>
      <c r="E996" s="82"/>
      <c r="F996" s="6"/>
      <c r="G996" s="6"/>
      <c r="H996" s="6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ht="15.0" customHeight="1">
      <c r="A997" s="6"/>
      <c r="B997" s="4"/>
      <c r="C997" s="6"/>
      <c r="D997" s="55"/>
      <c r="E997" s="82"/>
      <c r="F997" s="6"/>
      <c r="G997" s="6"/>
      <c r="H997" s="6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ht="15.0" customHeight="1">
      <c r="A998" s="6"/>
      <c r="B998" s="4"/>
      <c r="C998" s="6"/>
      <c r="D998" s="55"/>
      <c r="E998" s="82"/>
      <c r="F998" s="6"/>
      <c r="G998" s="6"/>
      <c r="H998" s="6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ht="15.0" customHeight="1">
      <c r="A999" s="6"/>
      <c r="B999" s="4"/>
      <c r="C999" s="6"/>
      <c r="D999" s="55"/>
      <c r="E999" s="82"/>
      <c r="F999" s="6"/>
      <c r="G999" s="6"/>
      <c r="H999" s="6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ht="15.0" customHeight="1">
      <c r="A1000" s="6"/>
      <c r="B1000" s="4"/>
      <c r="C1000" s="6"/>
      <c r="D1000" s="55"/>
      <c r="E1000" s="82"/>
      <c r="F1000" s="6"/>
      <c r="G1000" s="6"/>
      <c r="H1000" s="6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1.22" defaultRowHeight="15.0"/>
  <cols>
    <col customWidth="1" min="1" max="26" width="8.56"/>
  </cols>
  <sheetData>
    <row r="1" ht="15.0" customHeight="1">
      <c r="A1" s="6" t="s">
        <v>1322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15.0" customHeight="1">
      <c r="A2" s="6" t="s">
        <v>1327</v>
      </c>
      <c r="B2" s="6" t="s">
        <v>1328</v>
      </c>
      <c r="C2" s="6">
        <v>20.0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15.0" customHeight="1">
      <c r="A3" s="6" t="s">
        <v>1330</v>
      </c>
      <c r="B3" s="6" t="s">
        <v>1331</v>
      </c>
      <c r="C3" s="6">
        <v>20.0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5.0" customHeight="1">
      <c r="A4" s="6" t="s">
        <v>1332</v>
      </c>
      <c r="B4" s="6" t="s">
        <v>1333</v>
      </c>
      <c r="C4" s="6">
        <v>20.0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1.22" defaultRowHeight="15.0"/>
  <cols>
    <col customWidth="1" min="1" max="26" width="8.56"/>
  </cols>
  <sheetData>
    <row r="1" ht="15.0" customHeight="1">
      <c r="A1" s="6" t="s">
        <v>1685</v>
      </c>
      <c r="B1" s="7"/>
      <c r="C1" s="6">
        <v>25.0</v>
      </c>
      <c r="D1" s="6">
        <v>20.0</v>
      </c>
      <c r="E1" s="6">
        <v>20.0</v>
      </c>
      <c r="F1" s="6">
        <v>30.0</v>
      </c>
      <c r="G1" s="6">
        <v>45.0</v>
      </c>
      <c r="H1" s="6">
        <v>55.0</v>
      </c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15.0" customHeight="1">
      <c r="A2" s="7"/>
      <c r="B2" s="7"/>
      <c r="C2" s="6" t="s">
        <v>1686</v>
      </c>
      <c r="D2" s="6" t="s">
        <v>1687</v>
      </c>
      <c r="E2" s="6" t="s">
        <v>1688</v>
      </c>
      <c r="F2" s="6" t="s">
        <v>1689</v>
      </c>
      <c r="G2" s="6" t="s">
        <v>1690</v>
      </c>
      <c r="H2" s="6" t="s">
        <v>1691</v>
      </c>
      <c r="I2" s="6" t="s">
        <v>1692</v>
      </c>
      <c r="J2" s="6" t="s">
        <v>1693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15.0" customHeight="1">
      <c r="A3" s="6" t="s">
        <v>1694</v>
      </c>
      <c r="B3" s="6" t="s">
        <v>1695</v>
      </c>
      <c r="C3" s="6">
        <v>7.0</v>
      </c>
      <c r="D3" s="7"/>
      <c r="E3" s="7"/>
      <c r="F3" s="7"/>
      <c r="G3" s="6" t="s">
        <v>1696</v>
      </c>
      <c r="H3" s="7"/>
      <c r="I3" s="6">
        <v>220.0</v>
      </c>
      <c r="J3" s="6" t="s">
        <v>1217</v>
      </c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5.0" customHeight="1">
      <c r="A6" s="6" t="s">
        <v>1697</v>
      </c>
      <c r="B6" s="6" t="s">
        <v>1698</v>
      </c>
      <c r="C6" s="6">
        <v>3.0</v>
      </c>
      <c r="D6" s="6">
        <v>2.0</v>
      </c>
      <c r="E6" s="6">
        <v>3.0</v>
      </c>
      <c r="F6" s="7"/>
      <c r="G6" s="7"/>
      <c r="H6" s="7"/>
      <c r="I6" s="6">
        <f>60+40+75</f>
        <v>175</v>
      </c>
      <c r="J6" s="6" t="s">
        <v>1217</v>
      </c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5.0" customHeight="1">
      <c r="A8" s="6" t="s">
        <v>1699</v>
      </c>
      <c r="B8" s="6" t="s">
        <v>1700</v>
      </c>
      <c r="C8" s="7"/>
      <c r="D8" s="7"/>
      <c r="E8" s="6">
        <v>2.0</v>
      </c>
      <c r="F8" s="7"/>
      <c r="G8" s="7"/>
      <c r="H8" s="7"/>
      <c r="I8" s="6">
        <v>40.0</v>
      </c>
      <c r="J8" s="6" t="s">
        <v>1217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0" customHeight="1">
      <c r="A9" s="6" t="s">
        <v>1701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5.0" customHeight="1">
      <c r="A10" s="6" t="s">
        <v>1702</v>
      </c>
      <c r="B10" s="6" t="s">
        <v>1703</v>
      </c>
      <c r="C10" s="6">
        <v>1.0</v>
      </c>
      <c r="D10" s="7"/>
      <c r="E10" s="6">
        <v>1.0</v>
      </c>
      <c r="F10" s="7"/>
      <c r="G10" s="6" t="s">
        <v>1704</v>
      </c>
      <c r="H10" s="7"/>
      <c r="I10" s="6">
        <v>90.0</v>
      </c>
      <c r="J10" s="6" t="s">
        <v>1217</v>
      </c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5.0" customHeight="1">
      <c r="A11" s="6" t="s">
        <v>1705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5.0" customHeight="1">
      <c r="A13" s="6" t="s">
        <v>1707</v>
      </c>
      <c r="B13" s="6" t="s">
        <v>1708</v>
      </c>
      <c r="C13" s="6">
        <v>1.0</v>
      </c>
      <c r="D13" s="6">
        <v>1.0</v>
      </c>
      <c r="E13" s="6">
        <v>1.0</v>
      </c>
      <c r="F13" s="7"/>
      <c r="G13" s="7"/>
      <c r="H13" s="7"/>
      <c r="I13" s="6">
        <v>65.0</v>
      </c>
      <c r="J13" s="6" t="s">
        <v>1217</v>
      </c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5.0" customHeight="1">
      <c r="A14" s="6" t="s">
        <v>1709</v>
      </c>
      <c r="B14" s="7"/>
      <c r="C14" s="6">
        <v>3.0</v>
      </c>
      <c r="D14" s="7"/>
      <c r="E14" s="7"/>
      <c r="F14" s="7"/>
      <c r="G14" s="7"/>
      <c r="H14" s="7"/>
      <c r="I14" s="6">
        <v>75.0</v>
      </c>
      <c r="J14" s="6" t="s">
        <v>1693</v>
      </c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5.0" customHeight="1">
      <c r="A16" s="6" t="s">
        <v>1710</v>
      </c>
      <c r="B16" s="6" t="s">
        <v>1711</v>
      </c>
      <c r="C16" s="6">
        <v>8.0</v>
      </c>
      <c r="D16" s="7"/>
      <c r="E16" s="7"/>
      <c r="F16" s="7"/>
      <c r="G16" s="7"/>
      <c r="H16" s="7"/>
      <c r="I16" s="6">
        <v>200.0</v>
      </c>
      <c r="J16" s="6" t="s">
        <v>1217</v>
      </c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1.22" defaultRowHeight="15.0"/>
  <cols>
    <col customWidth="1" min="1" max="1" width="20.44"/>
    <col customWidth="1" min="2" max="2" width="20.11"/>
    <col customWidth="1" min="3" max="3" width="12.44"/>
    <col customWidth="1" min="4" max="26" width="8.56"/>
  </cols>
  <sheetData>
    <row r="1" ht="15.0" customHeight="1">
      <c r="A1" s="123"/>
      <c r="B1" s="137" t="s">
        <v>1</v>
      </c>
      <c r="C1" s="5" t="s">
        <v>3</v>
      </c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15.0" customHeight="1">
      <c r="A2" s="123"/>
      <c r="B2" s="138" t="s">
        <v>1430</v>
      </c>
      <c r="C2" s="68" t="s">
        <v>821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15.0" customHeight="1">
      <c r="A3" s="123" t="s">
        <v>183</v>
      </c>
      <c r="B3" s="123" t="s">
        <v>1219</v>
      </c>
      <c r="C3" s="6" t="s">
        <v>828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5.0" customHeight="1">
      <c r="A4" s="123"/>
      <c r="B4" s="123" t="s">
        <v>836</v>
      </c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0" customHeight="1">
      <c r="A5" s="123"/>
      <c r="B5" s="123" t="s">
        <v>1220</v>
      </c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5.0" customHeight="1">
      <c r="A6" s="123"/>
      <c r="B6" s="123" t="s">
        <v>1221</v>
      </c>
      <c r="C6" s="6" t="s">
        <v>978</v>
      </c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0" customHeight="1">
      <c r="A7" s="62"/>
      <c r="B7" s="62"/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5.0" customHeight="1">
      <c r="A8" s="123"/>
      <c r="B8" s="139" t="s">
        <v>1706</v>
      </c>
      <c r="C8" s="68" t="s">
        <v>1224</v>
      </c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0" customHeight="1">
      <c r="A9" s="123" t="s">
        <v>1225</v>
      </c>
      <c r="B9" s="123" t="s">
        <v>1226</v>
      </c>
      <c r="C9" s="6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5.0" customHeight="1">
      <c r="A10" s="123"/>
      <c r="B10" s="123" t="s">
        <v>1227</v>
      </c>
      <c r="C10" s="6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5.0" customHeight="1">
      <c r="A11" s="123"/>
      <c r="B11" s="123" t="s">
        <v>1228</v>
      </c>
      <c r="C11" s="6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5.0" customHeight="1">
      <c r="A12" s="123"/>
      <c r="B12" s="123" t="s">
        <v>142</v>
      </c>
      <c r="C12" s="6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5.0" customHeight="1">
      <c r="A13" s="62"/>
      <c r="B13" s="62"/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5.0" customHeight="1">
      <c r="A14" s="123"/>
      <c r="B14" s="138" t="s">
        <v>691</v>
      </c>
      <c r="C14" s="68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5.0" customHeight="1">
      <c r="A15" s="123" t="s">
        <v>90</v>
      </c>
      <c r="B15" s="123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5.0" customHeight="1">
      <c r="A16" s="123"/>
      <c r="B16" s="123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5.0" customHeight="1">
      <c r="A17" s="123"/>
      <c r="B17" s="123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5.0" customHeight="1">
      <c r="A18" s="123"/>
      <c r="B18" s="123" t="s">
        <v>1233</v>
      </c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5.0" customHeight="1">
      <c r="A19" s="62"/>
      <c r="B19" s="62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5.0" customHeight="1">
      <c r="A20" s="123" t="s">
        <v>331</v>
      </c>
      <c r="B20" s="138" t="s">
        <v>1712</v>
      </c>
      <c r="C20" s="68" t="s">
        <v>774</v>
      </c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5.0" customHeight="1">
      <c r="A21" s="123"/>
      <c r="B21" s="123" t="s">
        <v>778</v>
      </c>
      <c r="C21" s="6" t="s">
        <v>608</v>
      </c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5.0" customHeight="1">
      <c r="A22" s="123"/>
      <c r="B22" s="123" t="s">
        <v>780</v>
      </c>
      <c r="C22" s="6" t="s">
        <v>774</v>
      </c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5.0" customHeight="1">
      <c r="A23" s="123"/>
      <c r="B23" s="123" t="s">
        <v>782</v>
      </c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5.0" customHeight="1">
      <c r="A24" s="123"/>
      <c r="B24" s="123" t="s">
        <v>631</v>
      </c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5.0" customHeight="1">
      <c r="A25" s="62"/>
      <c r="B25" s="62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5.0" customHeight="1">
      <c r="A26" s="123"/>
      <c r="B26" s="138" t="s">
        <v>1713</v>
      </c>
      <c r="C26" s="6" t="s">
        <v>1236</v>
      </c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5.0" customHeight="1">
      <c r="A27" s="123" t="s">
        <v>1237</v>
      </c>
      <c r="B27" s="123" t="s">
        <v>729</v>
      </c>
      <c r="C27" s="6" t="s">
        <v>1238</v>
      </c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5.0" customHeight="1">
      <c r="A28" s="123"/>
      <c r="B28" s="123" t="s">
        <v>1239</v>
      </c>
      <c r="C28" s="6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5.0" customHeight="1">
      <c r="A29" s="123"/>
      <c r="B29" s="123" t="s">
        <v>206</v>
      </c>
      <c r="C29" s="6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5.0" customHeight="1">
      <c r="A30" s="123"/>
      <c r="B30" s="123" t="s">
        <v>1240</v>
      </c>
      <c r="C30" s="6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5.0" customHeight="1">
      <c r="A31" s="62"/>
      <c r="B31" s="62"/>
      <c r="C31" s="6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5.0" customHeight="1">
      <c r="A32" s="123"/>
      <c r="B32" s="138" t="s">
        <v>471</v>
      </c>
      <c r="C32" s="68" t="s">
        <v>472</v>
      </c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0" customHeight="1">
      <c r="A33" s="123" t="s">
        <v>325</v>
      </c>
      <c r="B33" s="123" t="s">
        <v>475</v>
      </c>
      <c r="C33" s="6" t="s">
        <v>1243</v>
      </c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15.0" customHeight="1">
      <c r="A34" s="123"/>
      <c r="B34" s="123" t="s">
        <v>656</v>
      </c>
      <c r="C34" s="6" t="s">
        <v>1244</v>
      </c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5.0" customHeight="1">
      <c r="A35" s="123"/>
      <c r="B35" s="123" t="s">
        <v>1245</v>
      </c>
      <c r="C35" s="6" t="s">
        <v>1246</v>
      </c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ht="15.0" customHeight="1">
      <c r="A36" s="123"/>
      <c r="B36" s="123" t="s">
        <v>1247</v>
      </c>
      <c r="C36" s="6" t="s">
        <v>1248</v>
      </c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ht="15.0" customHeight="1">
      <c r="A37" s="62"/>
      <c r="B37" s="62"/>
      <c r="C37" s="6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ht="15.0" customHeight="1">
      <c r="A38" s="123"/>
      <c r="B38" s="138" t="s">
        <v>1714</v>
      </c>
      <c r="C38" s="68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ht="15.0" customHeight="1">
      <c r="A39" s="123" t="s">
        <v>1261</v>
      </c>
      <c r="B39" s="123" t="s">
        <v>1262</v>
      </c>
      <c r="C39" s="6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ht="15.0" customHeight="1">
      <c r="A40" s="123"/>
      <c r="B40" s="123" t="s">
        <v>1263</v>
      </c>
      <c r="C40" s="6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ht="15.0" customHeight="1">
      <c r="A41" s="123"/>
      <c r="B41" s="123" t="s">
        <v>1264</v>
      </c>
      <c r="C41" s="6" t="s">
        <v>1265</v>
      </c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ht="15.0" customHeight="1">
      <c r="A42" s="123"/>
      <c r="B42" s="123" t="s">
        <v>849</v>
      </c>
      <c r="C42" s="6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ht="15.0" customHeight="1">
      <c r="A43" s="62"/>
      <c r="B43" s="62"/>
      <c r="C43" s="6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ht="13.5" customHeight="1">
      <c r="A44" s="140"/>
      <c r="B44" s="6"/>
      <c r="C44" s="6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ht="15.0" customHeight="1">
      <c r="A45" s="140"/>
      <c r="B45" s="6"/>
      <c r="C45" s="6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ht="14.25" customHeight="1">
      <c r="A46" s="140"/>
      <c r="B46" s="6"/>
      <c r="C46" s="6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ht="15.0" customHeight="1">
      <c r="A47" s="123"/>
      <c r="B47" s="141" t="s">
        <v>1715</v>
      </c>
      <c r="C47" s="68" t="s">
        <v>1251</v>
      </c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ht="15.0" customHeight="1">
      <c r="A48" s="123" t="s">
        <v>1254</v>
      </c>
      <c r="B48" s="123" t="s">
        <v>1255</v>
      </c>
      <c r="C48" s="6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ht="15.0" customHeight="1">
      <c r="A49" s="123"/>
      <c r="B49" s="123" t="s">
        <v>1256</v>
      </c>
      <c r="C49" s="6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ht="15.0" customHeight="1">
      <c r="A50" s="123"/>
      <c r="B50" s="123" t="s">
        <v>817</v>
      </c>
      <c r="C50" s="6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ht="15.0" customHeight="1">
      <c r="A51" s="123"/>
      <c r="B51" s="123" t="s">
        <v>1257</v>
      </c>
      <c r="C51" s="6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ht="15.0" customHeight="1">
      <c r="A52" s="62"/>
      <c r="B52" s="62"/>
      <c r="C52" s="6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ht="15.0" customHeight="1">
      <c r="A53" s="123"/>
      <c r="B53" s="138" t="s">
        <v>1716</v>
      </c>
      <c r="C53" s="63" t="s">
        <v>754</v>
      </c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ht="15.0" customHeight="1">
      <c r="A54" s="123" t="s">
        <v>1268</v>
      </c>
      <c r="B54" s="123" t="s">
        <v>763</v>
      </c>
      <c r="C54" s="6" t="s">
        <v>1269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ht="15.0" customHeight="1">
      <c r="A55" s="123"/>
      <c r="B55" s="123" t="s">
        <v>766</v>
      </c>
      <c r="C55" s="6" t="s">
        <v>767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ht="15.0" customHeight="1">
      <c r="A56" s="123"/>
      <c r="B56" s="123" t="s">
        <v>206</v>
      </c>
      <c r="C56" s="6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ht="15.0" customHeight="1">
      <c r="A57" s="123"/>
      <c r="B57" s="123" t="s">
        <v>756</v>
      </c>
      <c r="C57" s="6" t="s">
        <v>868</v>
      </c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ht="15.0" customHeight="1">
      <c r="A58" s="62"/>
      <c r="B58" s="62"/>
      <c r="C58" s="6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ht="15.0" customHeight="1">
      <c r="A59" s="123"/>
      <c r="B59" s="138" t="s">
        <v>1717</v>
      </c>
      <c r="C59" s="68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ht="15.0" customHeight="1">
      <c r="A60" s="123" t="s">
        <v>370</v>
      </c>
      <c r="B60" s="123" t="s">
        <v>1273</v>
      </c>
      <c r="C60" s="6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ht="15.0" customHeight="1">
      <c r="A61" s="123"/>
      <c r="B61" s="123" t="s">
        <v>779</v>
      </c>
      <c r="C61" s="6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ht="15.0" customHeight="1">
      <c r="A62" s="123"/>
      <c r="B62" s="123" t="s">
        <v>1274</v>
      </c>
      <c r="C62" s="6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ht="15.0" customHeight="1">
      <c r="A63" s="123"/>
      <c r="B63" s="123" t="s">
        <v>519</v>
      </c>
      <c r="C63" s="6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ht="15.0" customHeight="1">
      <c r="A64" s="62"/>
      <c r="B64" s="62"/>
      <c r="C64" s="6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ht="15.0" customHeight="1">
      <c r="A65" s="141"/>
      <c r="B65" s="138" t="s">
        <v>118</v>
      </c>
      <c r="C65" s="68" t="s">
        <v>731</v>
      </c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ht="15.0" customHeight="1">
      <c r="A66" s="123" t="s">
        <v>265</v>
      </c>
      <c r="B66" s="123" t="s">
        <v>119</v>
      </c>
      <c r="C66" s="6" t="s">
        <v>266</v>
      </c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ht="15.0" customHeight="1">
      <c r="A67" s="123"/>
      <c r="B67" s="123" t="s">
        <v>120</v>
      </c>
      <c r="C67" s="6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ht="15.0" customHeight="1">
      <c r="A68" s="123"/>
      <c r="B68" s="123" t="s">
        <v>121</v>
      </c>
      <c r="C68" s="6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ht="15.0" customHeight="1">
      <c r="A69" s="123"/>
      <c r="B69" s="123" t="s">
        <v>523</v>
      </c>
      <c r="C69" s="6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ht="15.0" customHeight="1">
      <c r="A70" s="62"/>
      <c r="B70" s="62"/>
      <c r="C70" s="6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ht="15.0" customHeight="1">
      <c r="A71" s="123"/>
      <c r="B71" s="138" t="s">
        <v>1718</v>
      </c>
      <c r="C71" s="68" t="s">
        <v>747</v>
      </c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ht="15.0" customHeight="1">
      <c r="A72" s="123" t="s">
        <v>749</v>
      </c>
      <c r="B72" s="123" t="s">
        <v>761</v>
      </c>
      <c r="C72" s="3" t="s">
        <v>1719</v>
      </c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ht="15.0" customHeight="1">
      <c r="A73" s="123"/>
      <c r="B73" s="123" t="s">
        <v>765</v>
      </c>
      <c r="C73" s="3">
        <v>65.0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ht="15.0" customHeight="1">
      <c r="A74" s="123"/>
      <c r="B74" s="123"/>
      <c r="C74" s="6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ht="15.0" customHeight="1">
      <c r="A75" s="123"/>
      <c r="B75" s="123" t="s">
        <v>768</v>
      </c>
      <c r="C75" s="6" t="s">
        <v>771</v>
      </c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ht="15.0" customHeight="1">
      <c r="A76" s="62"/>
      <c r="B76" s="62"/>
      <c r="C76" s="6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ht="15.0" customHeight="1">
      <c r="A77" s="123"/>
      <c r="B77" s="138" t="s">
        <v>1720</v>
      </c>
      <c r="C77" s="68" t="s">
        <v>947</v>
      </c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ht="15.0" customHeight="1">
      <c r="A78" s="123" t="s">
        <v>339</v>
      </c>
      <c r="B78" s="123" t="s">
        <v>1279</v>
      </c>
      <c r="C78" s="6" t="s">
        <v>944</v>
      </c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ht="15.0" customHeight="1">
      <c r="A79" s="123"/>
      <c r="B79" s="123" t="s">
        <v>1280</v>
      </c>
      <c r="C79" s="6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ht="15.0" customHeight="1">
      <c r="A80" s="123"/>
      <c r="B80" s="123" t="s">
        <v>1281</v>
      </c>
      <c r="C80" s="6" t="s">
        <v>341</v>
      </c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ht="15.0" customHeight="1">
      <c r="A81" s="123"/>
      <c r="B81" s="123" t="s">
        <v>462</v>
      </c>
      <c r="C81" s="6" t="s">
        <v>341</v>
      </c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ht="15.0" customHeight="1">
      <c r="A82" s="62"/>
      <c r="B82" s="62"/>
      <c r="C82" s="6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ht="15.0" customHeight="1">
      <c r="A83" s="123"/>
      <c r="B83" s="138" t="s">
        <v>1721</v>
      </c>
      <c r="C83" s="63" t="s">
        <v>1284</v>
      </c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ht="15.0" customHeight="1">
      <c r="A84" s="123" t="s">
        <v>1285</v>
      </c>
      <c r="B84" s="123" t="s">
        <v>1288</v>
      </c>
      <c r="C84" s="6" t="s">
        <v>1289</v>
      </c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ht="15.0" customHeight="1">
      <c r="A85" s="123"/>
      <c r="B85" s="123" t="s">
        <v>1293</v>
      </c>
      <c r="C85" s="6" t="s">
        <v>1294</v>
      </c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ht="15.0" customHeight="1">
      <c r="A86" s="123"/>
      <c r="B86" s="123" t="s">
        <v>1296</v>
      </c>
      <c r="C86" s="6" t="s">
        <v>1297</v>
      </c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ht="15.0" customHeight="1">
      <c r="A87" s="123"/>
      <c r="B87" s="123" t="s">
        <v>1300</v>
      </c>
      <c r="C87" s="6" t="s">
        <v>1301</v>
      </c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ht="15.0" customHeight="1">
      <c r="A88" s="62"/>
      <c r="B88" s="62"/>
      <c r="C88" s="6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ht="12.75" customHeight="1">
      <c r="A89" s="140"/>
      <c r="B89" s="6"/>
      <c r="C89" s="6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ht="21.0" customHeight="1">
      <c r="A90" s="140"/>
      <c r="B90" s="6"/>
      <c r="C90" s="6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ht="15.75" customHeight="1">
      <c r="A91" s="140"/>
      <c r="B91" s="6"/>
      <c r="C91" s="6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ht="15.0" customHeight="1">
      <c r="A92" s="123"/>
      <c r="B92" s="138" t="s">
        <v>1722</v>
      </c>
      <c r="C92" s="68" t="s">
        <v>582</v>
      </c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ht="15.0" customHeight="1">
      <c r="A93" s="123" t="s">
        <v>331</v>
      </c>
      <c r="B93" s="123" t="s">
        <v>585</v>
      </c>
      <c r="C93" s="6" t="s">
        <v>308</v>
      </c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ht="15.0" customHeight="1">
      <c r="A94" s="123"/>
      <c r="B94" s="123" t="s">
        <v>1311</v>
      </c>
      <c r="C94" s="6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ht="15.0" customHeight="1">
      <c r="A95" s="123"/>
      <c r="B95" s="123" t="s">
        <v>1312</v>
      </c>
      <c r="C95" s="6" t="s">
        <v>1313</v>
      </c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ht="15.0" customHeight="1">
      <c r="A96" s="123"/>
      <c r="B96" s="123" t="s">
        <v>1315</v>
      </c>
      <c r="C96" s="6" t="s">
        <v>290</v>
      </c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ht="15.0" customHeight="1">
      <c r="A97" s="62"/>
      <c r="B97" s="62"/>
      <c r="C97" s="6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ht="15.0" customHeight="1">
      <c r="A98" s="123"/>
      <c r="B98" s="138" t="s">
        <v>1723</v>
      </c>
      <c r="C98" s="68" t="s">
        <v>1319</v>
      </c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ht="15.0" customHeight="1">
      <c r="A99" s="123" t="s">
        <v>1320</v>
      </c>
      <c r="B99" s="123" t="s">
        <v>1321</v>
      </c>
      <c r="C99" s="6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ht="15.0" customHeight="1">
      <c r="A100" s="123"/>
      <c r="B100" s="123" t="s">
        <v>1323</v>
      </c>
      <c r="C100" s="6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ht="15.0" customHeight="1">
      <c r="A101" s="123"/>
      <c r="B101" s="123" t="s">
        <v>1325</v>
      </c>
      <c r="C101" s="6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ht="15.0" customHeight="1">
      <c r="A102" s="123"/>
      <c r="B102" s="123" t="s">
        <v>1329</v>
      </c>
      <c r="C102" s="6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ht="15.0" customHeight="1">
      <c r="A103" s="62"/>
      <c r="B103" s="62"/>
      <c r="C103" s="6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ht="15.0" customHeight="1">
      <c r="A104" s="123"/>
      <c r="B104" s="138" t="s">
        <v>1724</v>
      </c>
      <c r="C104" s="68" t="s">
        <v>725</v>
      </c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ht="15.0" customHeight="1">
      <c r="A105" s="123" t="s">
        <v>238</v>
      </c>
      <c r="B105" s="123" t="s">
        <v>1341</v>
      </c>
      <c r="C105" s="6" t="s">
        <v>1342</v>
      </c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ht="15.0" customHeight="1">
      <c r="A106" s="123"/>
      <c r="B106" s="123" t="s">
        <v>1345</v>
      </c>
      <c r="C106" s="6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ht="15.0" customHeight="1">
      <c r="A107" s="123"/>
      <c r="B107" s="123" t="s">
        <v>1347</v>
      </c>
      <c r="C107" s="6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ht="15.0" customHeight="1">
      <c r="A108" s="123"/>
      <c r="B108" s="123" t="s">
        <v>106</v>
      </c>
      <c r="C108" s="6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ht="15.0" customHeight="1">
      <c r="A109" s="62"/>
      <c r="B109" s="62"/>
      <c r="C109" s="6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ht="15.0" customHeight="1">
      <c r="A110" s="123"/>
      <c r="B110" s="138" t="s">
        <v>1725</v>
      </c>
      <c r="C110" s="63" t="s">
        <v>1352</v>
      </c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ht="15.0" customHeight="1">
      <c r="A111" s="123" t="s">
        <v>365</v>
      </c>
      <c r="B111" s="123" t="s">
        <v>1354</v>
      </c>
      <c r="C111" s="6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ht="15.0" customHeight="1">
      <c r="A112" s="123"/>
      <c r="B112" s="123" t="s">
        <v>1356</v>
      </c>
      <c r="C112" s="6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ht="15.0" customHeight="1">
      <c r="A113" s="123"/>
      <c r="B113" s="123" t="s">
        <v>1358</v>
      </c>
      <c r="C113" s="6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ht="15.0" customHeight="1">
      <c r="A114" s="123"/>
      <c r="B114" s="123" t="s">
        <v>628</v>
      </c>
      <c r="C114" s="6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ht="15.0" customHeight="1">
      <c r="A115" s="62"/>
      <c r="B115" s="62"/>
      <c r="C115" s="6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ht="15.0" customHeight="1">
      <c r="A116" s="123" t="s">
        <v>343</v>
      </c>
      <c r="B116" s="138" t="s">
        <v>1287</v>
      </c>
      <c r="C116" s="68" t="s">
        <v>1363</v>
      </c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ht="15.0" customHeight="1">
      <c r="A117" s="123"/>
      <c r="B117" s="123" t="s">
        <v>1299</v>
      </c>
      <c r="C117" s="6" t="s">
        <v>1366</v>
      </c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ht="15.0" customHeight="1">
      <c r="A118" s="123"/>
      <c r="B118" s="123" t="s">
        <v>1367</v>
      </c>
      <c r="C118" s="6" t="s">
        <v>1368</v>
      </c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ht="15.0" customHeight="1">
      <c r="A119" s="123"/>
      <c r="B119" s="123" t="s">
        <v>1303</v>
      </c>
      <c r="C119" s="6" t="s">
        <v>1370</v>
      </c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ht="15.0" customHeight="1">
      <c r="A120" s="123"/>
      <c r="B120" s="123" t="s">
        <v>789</v>
      </c>
      <c r="C120" s="6" t="s">
        <v>801</v>
      </c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ht="15.0" customHeight="1">
      <c r="A121" s="62"/>
      <c r="B121" s="62"/>
      <c r="C121" s="6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ht="15.0" customHeight="1">
      <c r="A122" s="123"/>
      <c r="B122" s="138" t="s">
        <v>1726</v>
      </c>
      <c r="C122" s="63" t="s">
        <v>1378</v>
      </c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ht="15.0" customHeight="1">
      <c r="A123" s="123" t="s">
        <v>1379</v>
      </c>
      <c r="B123" s="123" t="s">
        <v>225</v>
      </c>
      <c r="C123" s="6" t="s">
        <v>342</v>
      </c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ht="15.0" customHeight="1">
      <c r="A124" s="123"/>
      <c r="B124" s="123" t="s">
        <v>1385</v>
      </c>
      <c r="C124" s="6" t="s">
        <v>1386</v>
      </c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ht="15.0" customHeight="1">
      <c r="A125" s="123"/>
      <c r="B125" s="123" t="s">
        <v>1390</v>
      </c>
      <c r="C125" s="6" t="s">
        <v>1391</v>
      </c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ht="15.0" customHeight="1">
      <c r="A126" s="123"/>
      <c r="B126" s="123" t="s">
        <v>1392</v>
      </c>
      <c r="C126" s="6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ht="15.0" customHeight="1">
      <c r="A127" s="62"/>
      <c r="B127" s="62"/>
      <c r="C127" s="68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ht="15.0" customHeight="1">
      <c r="A128" s="123"/>
      <c r="B128" s="142" t="s">
        <v>1727</v>
      </c>
      <c r="C128" s="6" t="s">
        <v>543</v>
      </c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ht="15.0" customHeight="1">
      <c r="A129" s="123" t="s">
        <v>1395</v>
      </c>
      <c r="B129" s="123" t="s">
        <v>269</v>
      </c>
      <c r="C129" s="6" t="s">
        <v>1728</v>
      </c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ht="15.0" customHeight="1">
      <c r="A130" s="123"/>
      <c r="B130" s="123" t="s">
        <v>1406</v>
      </c>
      <c r="C130" s="6" t="s">
        <v>1730</v>
      </c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ht="15.0" customHeight="1">
      <c r="A131" s="123"/>
      <c r="B131" s="123" t="s">
        <v>1407</v>
      </c>
      <c r="C131" s="6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ht="15.0" customHeight="1">
      <c r="A132" s="123"/>
      <c r="B132" s="123" t="s">
        <v>1409</v>
      </c>
      <c r="C132" s="6" t="s">
        <v>1731</v>
      </c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ht="15.0" customHeight="1">
      <c r="A133" s="62"/>
      <c r="B133" s="62"/>
      <c r="C133" s="6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ht="23.25" customHeight="1">
      <c r="A134" s="140"/>
      <c r="B134" s="6"/>
      <c r="C134" s="6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ht="17.25" customHeight="1">
      <c r="A135" s="140"/>
      <c r="B135" s="6"/>
      <c r="C135" s="6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ht="13.5" customHeight="1">
      <c r="A136" s="140"/>
      <c r="B136" s="6"/>
      <c r="C136" s="6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ht="15.0" customHeight="1">
      <c r="A137" s="123"/>
      <c r="B137" s="143" t="s">
        <v>1732</v>
      </c>
      <c r="C137" s="68" t="s">
        <v>1434</v>
      </c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ht="15.0" customHeight="1">
      <c r="A138" s="123" t="s">
        <v>1435</v>
      </c>
      <c r="B138" s="123" t="s">
        <v>242</v>
      </c>
      <c r="C138" s="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ht="15.0" customHeight="1">
      <c r="A139" s="123"/>
      <c r="B139" s="123" t="s">
        <v>1441</v>
      </c>
      <c r="C139" s="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ht="15.0" customHeight="1">
      <c r="A140" s="123"/>
      <c r="B140" s="123" t="s">
        <v>478</v>
      </c>
      <c r="C140" s="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ht="15.0" customHeight="1">
      <c r="A141" s="123"/>
      <c r="B141" s="123" t="s">
        <v>1448</v>
      </c>
      <c r="C141" s="6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ht="15.0" customHeight="1">
      <c r="A142" s="62"/>
      <c r="B142" s="62"/>
      <c r="C142" s="6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ht="15.0" customHeight="1">
      <c r="A143" s="123"/>
      <c r="B143" s="138" t="s">
        <v>1734</v>
      </c>
      <c r="C143" s="68" t="s">
        <v>1451</v>
      </c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ht="15.0" customHeight="1">
      <c r="A144" s="123" t="s">
        <v>1452</v>
      </c>
      <c r="B144" s="123" t="s">
        <v>1460</v>
      </c>
      <c r="C144" s="6" t="s">
        <v>1462</v>
      </c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ht="15.0" customHeight="1">
      <c r="A145" s="123"/>
      <c r="B145" s="123" t="s">
        <v>1463</v>
      </c>
      <c r="C145" s="6" t="s">
        <v>1464</v>
      </c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ht="15.0" customHeight="1">
      <c r="A146" s="123"/>
      <c r="B146" s="123" t="s">
        <v>1465</v>
      </c>
      <c r="C146" s="6" t="s">
        <v>1466</v>
      </c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ht="15.0" customHeight="1">
      <c r="A147" s="123"/>
      <c r="B147" s="123" t="s">
        <v>1467</v>
      </c>
      <c r="C147" s="6" t="s">
        <v>1468</v>
      </c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ht="15.0" customHeight="1">
      <c r="A148" s="62"/>
      <c r="B148" s="62"/>
      <c r="C148" s="6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ht="15.0" customHeight="1">
      <c r="A149" s="123"/>
      <c r="B149" s="144" t="s">
        <v>1200</v>
      </c>
      <c r="C149" s="63" t="s">
        <v>1482</v>
      </c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ht="15.0" customHeight="1">
      <c r="A150" s="123" t="s">
        <v>1487</v>
      </c>
      <c r="B150" s="123" t="s">
        <v>55</v>
      </c>
      <c r="C150" s="63" t="s">
        <v>1488</v>
      </c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ht="15.0" customHeight="1">
      <c r="A151" s="123"/>
      <c r="B151" s="123" t="s">
        <v>1203</v>
      </c>
      <c r="C151" s="6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ht="15.0" customHeight="1">
      <c r="A152" s="123"/>
      <c r="B152" s="123" t="s">
        <v>1493</v>
      </c>
      <c r="C152" s="6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ht="15.0" customHeight="1">
      <c r="A153" s="123"/>
      <c r="B153" s="123" t="s">
        <v>1496</v>
      </c>
      <c r="C153" s="6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ht="15.0" customHeight="1">
      <c r="A154" s="62"/>
      <c r="B154" s="62"/>
      <c r="C154" s="6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ht="15.0" customHeight="1">
      <c r="A155" s="123"/>
      <c r="B155" s="142" t="s">
        <v>1479</v>
      </c>
      <c r="C155" s="68" t="s">
        <v>1506</v>
      </c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ht="15.0" customHeight="1">
      <c r="A156" s="123" t="s">
        <v>17</v>
      </c>
      <c r="B156" s="123" t="s">
        <v>14</v>
      </c>
      <c r="C156" s="6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ht="15.0" customHeight="1">
      <c r="A157" s="123"/>
      <c r="B157" s="123" t="s">
        <v>20</v>
      </c>
      <c r="C157" s="6" t="s">
        <v>26</v>
      </c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ht="15.0" customHeight="1">
      <c r="A158" s="123"/>
      <c r="B158" s="123" t="s">
        <v>817</v>
      </c>
      <c r="C158" s="6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ht="15.0" customHeight="1">
      <c r="A159" s="123"/>
      <c r="B159" s="123" t="s">
        <v>466</v>
      </c>
      <c r="C159" s="6" t="s">
        <v>34</v>
      </c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ht="15.0" customHeight="1">
      <c r="A160" s="62"/>
      <c r="B160" s="62"/>
      <c r="C160" s="6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ht="15.0" customHeight="1">
      <c r="A161" s="123"/>
      <c r="B161" s="145" t="s">
        <v>1736</v>
      </c>
      <c r="C161" s="68" t="s">
        <v>1417</v>
      </c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ht="15.0" customHeight="1">
      <c r="A162" s="123" t="s">
        <v>1186</v>
      </c>
      <c r="B162" s="123" t="s">
        <v>56</v>
      </c>
      <c r="C162" s="6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ht="15.0" customHeight="1">
      <c r="A163" s="123"/>
      <c r="B163" s="123" t="s">
        <v>1424</v>
      </c>
      <c r="C163" s="6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ht="15.0" customHeight="1">
      <c r="A164" s="123"/>
      <c r="B164" s="123" t="s">
        <v>1426</v>
      </c>
      <c r="C164" s="6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ht="15.0" customHeight="1">
      <c r="A165" s="123"/>
      <c r="B165" s="123" t="s">
        <v>1187</v>
      </c>
      <c r="C165" s="6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ht="15.0" customHeight="1">
      <c r="A166" s="62"/>
      <c r="B166" s="62"/>
      <c r="C166" s="6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ht="15.0" customHeight="1">
      <c r="A167" s="123"/>
      <c r="B167" s="138" t="s">
        <v>1544</v>
      </c>
      <c r="C167" s="68" t="s">
        <v>1519</v>
      </c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ht="15.0" customHeight="1">
      <c r="A168" s="123" t="s">
        <v>350</v>
      </c>
      <c r="B168" s="123" t="s">
        <v>1524</v>
      </c>
      <c r="C168" s="6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ht="15.0" customHeight="1">
      <c r="A169" s="123"/>
      <c r="B169" s="123" t="s">
        <v>408</v>
      </c>
      <c r="C169" s="6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ht="15.0" customHeight="1">
      <c r="A170" s="123"/>
      <c r="B170" s="123" t="s">
        <v>1526</v>
      </c>
      <c r="C170" s="6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ht="15.0" customHeight="1">
      <c r="A171" s="123"/>
      <c r="B171" s="123" t="s">
        <v>1528</v>
      </c>
      <c r="C171" s="6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ht="15.0" customHeight="1">
      <c r="A172" s="62"/>
      <c r="B172" s="62"/>
      <c r="C172" s="6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ht="15.0" customHeight="1">
      <c r="A173" s="123" t="s">
        <v>438</v>
      </c>
      <c r="B173" s="138" t="s">
        <v>1737</v>
      </c>
      <c r="C173" s="68">
        <v>8.476914154E9</v>
      </c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ht="15.0" customHeight="1">
      <c r="A174" s="123"/>
      <c r="B174" s="123" t="s">
        <v>436</v>
      </c>
      <c r="C174" s="6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ht="15.0" customHeight="1">
      <c r="A175" s="123"/>
      <c r="B175" s="123" t="s">
        <v>439</v>
      </c>
      <c r="C175" s="6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ht="15.0" customHeight="1">
      <c r="A176" s="123"/>
      <c r="B176" s="123"/>
      <c r="C176" s="6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ht="15.0" customHeight="1">
      <c r="A177" s="123"/>
      <c r="B177" s="123" t="s">
        <v>1537</v>
      </c>
      <c r="C177" s="6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ht="15.0" customHeight="1">
      <c r="A178" s="62"/>
      <c r="B178" s="62"/>
      <c r="C178" s="6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ht="16.5" customHeight="1">
      <c r="A179" s="140"/>
      <c r="B179" s="6"/>
      <c r="C179" s="6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ht="19.5" customHeight="1">
      <c r="A180" s="140"/>
      <c r="B180" s="6"/>
      <c r="C180" s="6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ht="15.0" customHeight="1">
      <c r="A181" s="123"/>
      <c r="B181" s="138" t="s">
        <v>1738</v>
      </c>
      <c r="C181" s="68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ht="15.0" customHeight="1">
      <c r="A182" s="123" t="s">
        <v>1542</v>
      </c>
      <c r="B182" s="123" t="s">
        <v>1543</v>
      </c>
      <c r="C182" s="6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ht="15.0" customHeight="1">
      <c r="A183" s="123"/>
      <c r="B183" s="123" t="s">
        <v>1547</v>
      </c>
      <c r="C183" s="6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ht="15.0" customHeight="1">
      <c r="A184" s="123"/>
      <c r="B184" s="123"/>
      <c r="C184" s="6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ht="15.0" customHeight="1">
      <c r="A185" s="123"/>
      <c r="B185" s="123" t="s">
        <v>1478</v>
      </c>
      <c r="C185" s="6" t="s">
        <v>1549</v>
      </c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ht="15.0" customHeight="1">
      <c r="A186" s="62"/>
      <c r="B186" s="62"/>
      <c r="C186" s="6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ht="15.0" customHeight="1">
      <c r="A187" s="123"/>
      <c r="B187" s="138" t="s">
        <v>60</v>
      </c>
      <c r="C187" s="68" t="s">
        <v>1423</v>
      </c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ht="15.0" customHeight="1">
      <c r="A188" s="123" t="s">
        <v>706</v>
      </c>
      <c r="B188" s="123" t="s">
        <v>62</v>
      </c>
      <c r="C188" s="6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ht="15.0" customHeight="1">
      <c r="A189" s="123"/>
      <c r="B189" s="123" t="s">
        <v>404</v>
      </c>
      <c r="C189" s="6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ht="15.0" customHeight="1">
      <c r="A190" s="123"/>
      <c r="B190" s="123" t="s">
        <v>1560</v>
      </c>
      <c r="C190" s="6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ht="15.0" customHeight="1">
      <c r="A191" s="123"/>
      <c r="B191" s="123" t="s">
        <v>406</v>
      </c>
      <c r="C191" s="6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ht="15.0" customHeight="1">
      <c r="A192" s="62"/>
      <c r="B192" s="62"/>
      <c r="C192" s="6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ht="15.0" customHeight="1">
      <c r="A193" s="123"/>
      <c r="B193" s="138" t="s">
        <v>1653</v>
      </c>
      <c r="C193" s="63" t="s">
        <v>1563</v>
      </c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ht="15.0" customHeight="1">
      <c r="A194" s="123" t="s">
        <v>914</v>
      </c>
      <c r="B194" s="123" t="s">
        <v>1567</v>
      </c>
      <c r="C194" s="6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ht="15.0" customHeight="1">
      <c r="A195" s="123"/>
      <c r="B195" s="123" t="s">
        <v>418</v>
      </c>
      <c r="C195" s="6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ht="15.0" customHeight="1">
      <c r="A196" s="123"/>
      <c r="B196" s="123" t="s">
        <v>1574</v>
      </c>
      <c r="C196" s="6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ht="15.0" customHeight="1">
      <c r="A197" s="123"/>
      <c r="B197" s="123" t="s">
        <v>1575</v>
      </c>
      <c r="C197" s="6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ht="15.0" customHeight="1">
      <c r="A198" s="62"/>
      <c r="B198" s="62"/>
      <c r="C198" s="6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ht="15.0" customHeight="1">
      <c r="A199" s="123"/>
      <c r="B199" s="138" t="s">
        <v>1739</v>
      </c>
      <c r="C199" s="68" t="s">
        <v>1072</v>
      </c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ht="15.0" customHeight="1">
      <c r="A200" s="123" t="s">
        <v>1578</v>
      </c>
      <c r="B200" s="123"/>
      <c r="C200" s="6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ht="15.0" customHeight="1">
      <c r="A201" s="123"/>
      <c r="B201" s="123"/>
      <c r="C201" s="6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ht="15.0" customHeight="1">
      <c r="A202" s="123"/>
      <c r="B202" s="123"/>
      <c r="C202" s="6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ht="15.0" customHeight="1">
      <c r="A203" s="123"/>
      <c r="B203" s="123" t="s">
        <v>1582</v>
      </c>
      <c r="C203" s="6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ht="15.0" customHeight="1">
      <c r="A204" s="62"/>
      <c r="B204" s="62"/>
      <c r="C204" s="6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ht="21.75" customHeight="1">
      <c r="A205" s="123" t="s">
        <v>1740</v>
      </c>
      <c r="B205" s="138" t="s">
        <v>411</v>
      </c>
      <c r="C205" s="68" t="s">
        <v>1589</v>
      </c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ht="15.0" customHeight="1">
      <c r="A206" s="123" t="s">
        <v>1590</v>
      </c>
      <c r="B206" s="123" t="s">
        <v>414</v>
      </c>
      <c r="C206" s="3" t="s">
        <v>1594</v>
      </c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ht="15.0" customHeight="1">
      <c r="A207" s="123"/>
      <c r="B207" s="123" t="s">
        <v>415</v>
      </c>
      <c r="C207" s="3" t="s">
        <v>1598</v>
      </c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ht="15.0" customHeight="1">
      <c r="A208" s="123"/>
      <c r="B208" s="123" t="s">
        <v>1509</v>
      </c>
      <c r="C208" s="6" t="s">
        <v>1599</v>
      </c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ht="15.0" customHeight="1">
      <c r="A209" s="123"/>
      <c r="B209" s="123" t="s">
        <v>417</v>
      </c>
      <c r="C209" s="6" t="s">
        <v>1599</v>
      </c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ht="45.75" customHeight="1">
      <c r="A210" s="140"/>
      <c r="B210" s="6"/>
      <c r="C210" s="6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ht="15.0" customHeight="1">
      <c r="A211" s="123"/>
      <c r="B211" s="138" t="s">
        <v>1741</v>
      </c>
      <c r="C211" s="68" t="s">
        <v>1602</v>
      </c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ht="15.0" customHeight="1">
      <c r="A212" s="123" t="s">
        <v>1603</v>
      </c>
      <c r="B212" s="123" t="s">
        <v>1604</v>
      </c>
      <c r="C212" s="6" t="s">
        <v>1605</v>
      </c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ht="15.0" customHeight="1">
      <c r="A213" s="123"/>
      <c r="B213" s="123" t="s">
        <v>1607</v>
      </c>
      <c r="C213" s="6" t="s">
        <v>1608</v>
      </c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ht="15.0" customHeight="1">
      <c r="A214" s="123"/>
      <c r="B214" s="123" t="s">
        <v>206</v>
      </c>
      <c r="C214" s="6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ht="15.0" customHeight="1">
      <c r="A215" s="123"/>
      <c r="B215" s="123" t="s">
        <v>1609</v>
      </c>
      <c r="C215" s="6" t="s">
        <v>1610</v>
      </c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ht="15.0" customHeight="1">
      <c r="A216" s="62"/>
      <c r="B216" s="62"/>
      <c r="C216" s="6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ht="15.0" customHeight="1">
      <c r="A217" s="123"/>
      <c r="B217" s="138" t="s">
        <v>1742</v>
      </c>
      <c r="C217" s="68" t="s">
        <v>315</v>
      </c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ht="15.0" customHeight="1">
      <c r="A218" s="123" t="s">
        <v>312</v>
      </c>
      <c r="B218" s="123" t="s">
        <v>469</v>
      </c>
      <c r="C218" s="6" t="s">
        <v>1615</v>
      </c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ht="15.0" customHeight="1">
      <c r="A219" s="123"/>
      <c r="B219" s="123" t="s">
        <v>467</v>
      </c>
      <c r="C219" s="6" t="s">
        <v>310</v>
      </c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ht="15.0" customHeight="1">
      <c r="A220" s="123"/>
      <c r="B220" s="123" t="s">
        <v>171</v>
      </c>
      <c r="C220" s="6" t="s">
        <v>313</v>
      </c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ht="15.0" customHeight="1">
      <c r="A221" s="123"/>
      <c r="B221" s="123" t="s">
        <v>470</v>
      </c>
      <c r="C221" s="6" t="s">
        <v>1621</v>
      </c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ht="15.0" customHeight="1">
      <c r="A222" s="62"/>
      <c r="B222" s="62"/>
      <c r="C222" s="6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ht="15.0" customHeight="1">
      <c r="A223" s="123"/>
      <c r="B223" s="138" t="s">
        <v>1743</v>
      </c>
      <c r="C223" s="63" t="s">
        <v>1625</v>
      </c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ht="20.25" customHeight="1">
      <c r="A224" s="123" t="s">
        <v>1626</v>
      </c>
      <c r="B224" s="123" t="s">
        <v>1628</v>
      </c>
      <c r="C224" s="6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ht="22.5" customHeight="1">
      <c r="A225" s="123" t="s">
        <v>1629</v>
      </c>
      <c r="B225" s="123" t="s">
        <v>1632</v>
      </c>
      <c r="C225" s="6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ht="16.5" customHeight="1">
      <c r="A226" s="123"/>
      <c r="B226" s="123" t="s">
        <v>1636</v>
      </c>
      <c r="C226" s="6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ht="15.0" customHeight="1">
      <c r="A227" s="123"/>
      <c r="B227" s="123" t="s">
        <v>1638</v>
      </c>
      <c r="C227" s="6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ht="15.0" customHeight="1">
      <c r="A228" s="62"/>
      <c r="B228" s="62"/>
      <c r="C228" s="6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ht="15.0" customHeight="1">
      <c r="A229" s="123"/>
      <c r="B229" s="123" t="s">
        <v>1744</v>
      </c>
      <c r="C229" s="6" t="s">
        <v>1644</v>
      </c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ht="15.0" customHeight="1">
      <c r="A230" s="123" t="s">
        <v>354</v>
      </c>
      <c r="B230" s="123" t="s">
        <v>1645</v>
      </c>
      <c r="C230" s="6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ht="15.0" customHeight="1">
      <c r="A231" s="123"/>
      <c r="B231" s="123" t="s">
        <v>1646</v>
      </c>
      <c r="C231" s="6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ht="15.0" customHeight="1">
      <c r="A232" s="123"/>
      <c r="B232" s="123" t="s">
        <v>1647</v>
      </c>
      <c r="C232" s="6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ht="15.0" customHeight="1">
      <c r="A233" s="123"/>
      <c r="B233" s="123" t="s">
        <v>580</v>
      </c>
      <c r="C233" s="6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ht="15.0" customHeight="1">
      <c r="A234" s="62"/>
      <c r="B234" s="62"/>
      <c r="C234" s="6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ht="15.0" customHeight="1">
      <c r="A235" s="123"/>
      <c r="B235" s="144" t="s">
        <v>713</v>
      </c>
      <c r="C235" s="68" t="s">
        <v>1174</v>
      </c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ht="15.0" customHeight="1">
      <c r="A236" s="123" t="s">
        <v>1652</v>
      </c>
      <c r="B236" s="123" t="s">
        <v>717</v>
      </c>
      <c r="C236" s="6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ht="15.0" customHeight="1">
      <c r="A237" s="123"/>
      <c r="B237" s="123" t="s">
        <v>718</v>
      </c>
      <c r="C237" s="6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ht="15.0" customHeight="1">
      <c r="A238" s="123"/>
      <c r="B238" s="123"/>
      <c r="C238" s="6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ht="15.0" customHeight="1">
      <c r="A239" s="123"/>
      <c r="B239" s="123" t="s">
        <v>1175</v>
      </c>
      <c r="C239" s="6" t="s">
        <v>1658</v>
      </c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ht="15.0" customHeight="1">
      <c r="A240" s="62"/>
      <c r="B240" s="62"/>
      <c r="C240" s="6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ht="15.0" customHeight="1">
      <c r="A241" s="123"/>
      <c r="B241" s="138" t="s">
        <v>1745</v>
      </c>
      <c r="C241" s="68" t="s">
        <v>1661</v>
      </c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ht="15.0" customHeight="1">
      <c r="A242" s="123" t="s">
        <v>1663</v>
      </c>
      <c r="B242" s="123" t="s">
        <v>1666</v>
      </c>
      <c r="C242" s="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ht="15.0" customHeight="1">
      <c r="A243" s="123"/>
      <c r="B243" s="123" t="s">
        <v>1669</v>
      </c>
      <c r="C243" s="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ht="15.0" customHeight="1">
      <c r="A244" s="123"/>
      <c r="B244" s="123"/>
      <c r="C244" s="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ht="15.0" customHeight="1">
      <c r="A245" s="123"/>
      <c r="B245" s="123" t="s">
        <v>1672</v>
      </c>
      <c r="C245" s="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ht="15.0" customHeight="1">
      <c r="A246" s="62"/>
      <c r="B246" s="62"/>
      <c r="C246" s="6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ht="15.0" customHeight="1">
      <c r="A247" s="123"/>
      <c r="B247" s="138" t="s">
        <v>1746</v>
      </c>
      <c r="C247" s="68" t="s">
        <v>1676</v>
      </c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ht="15.0" customHeight="1">
      <c r="A248" s="123" t="s">
        <v>902</v>
      </c>
      <c r="B248" s="123" t="s">
        <v>817</v>
      </c>
      <c r="C248" s="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ht="15.0" customHeight="1">
      <c r="A249" s="123"/>
      <c r="B249" s="123" t="s">
        <v>817</v>
      </c>
      <c r="C249" s="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ht="15.0" customHeight="1">
      <c r="A250" s="123"/>
      <c r="B250" s="123" t="s">
        <v>817</v>
      </c>
      <c r="C250" s="6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ht="15.0" customHeight="1">
      <c r="A251" s="123"/>
      <c r="B251" s="123" t="s">
        <v>1677</v>
      </c>
      <c r="C251" s="6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ht="15.0" customHeight="1">
      <c r="A252" s="62"/>
      <c r="B252" s="62"/>
      <c r="C252" s="6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ht="15.0" customHeight="1">
      <c r="A253" s="62"/>
      <c r="B253" s="62"/>
      <c r="C253" s="6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ht="15.0" customHeight="1">
      <c r="A254" s="123"/>
      <c r="B254" s="138" t="s">
        <v>1747</v>
      </c>
      <c r="C254" s="68" t="s">
        <v>1208</v>
      </c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ht="15.0" customHeight="1">
      <c r="A255" s="123" t="s">
        <v>484</v>
      </c>
      <c r="B255" s="123" t="s">
        <v>1211</v>
      </c>
      <c r="C255" s="6" t="s">
        <v>1679</v>
      </c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ht="15.0" customHeight="1">
      <c r="A256" s="123"/>
      <c r="B256" s="123" t="s">
        <v>1680</v>
      </c>
      <c r="C256" s="6" t="s">
        <v>1681</v>
      </c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ht="15.0" customHeight="1">
      <c r="A257" s="123"/>
      <c r="B257" s="123" t="s">
        <v>1682</v>
      </c>
      <c r="C257" s="6" t="s">
        <v>1683</v>
      </c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ht="15.0" customHeight="1">
      <c r="A258" s="123"/>
      <c r="B258" s="123" t="s">
        <v>1209</v>
      </c>
      <c r="C258" s="6" t="s">
        <v>1684</v>
      </c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ht="45.75" customHeight="1">
      <c r="A259" s="140"/>
      <c r="B259" s="6"/>
      <c r="C259" s="6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ht="45.75" customHeight="1">
      <c r="A260" s="140"/>
      <c r="B260" s="6"/>
      <c r="C260" s="6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ht="45.75" customHeight="1">
      <c r="A261" s="140"/>
      <c r="B261" s="6"/>
      <c r="C261" s="6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ht="45.75" customHeight="1">
      <c r="A262" s="140"/>
      <c r="B262" s="6"/>
      <c r="C262" s="6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ht="45.75" customHeight="1">
      <c r="A263" s="140"/>
      <c r="B263" s="6"/>
      <c r="C263" s="6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ht="45.75" customHeight="1">
      <c r="A264" s="140"/>
      <c r="B264" s="6"/>
      <c r="C264" s="6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ht="45.75" customHeight="1">
      <c r="A265" s="140"/>
      <c r="B265" s="6"/>
      <c r="C265" s="6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ht="45.75" customHeight="1">
      <c r="A266" s="140"/>
      <c r="B266" s="6"/>
      <c r="C266" s="6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ht="45.75" customHeight="1">
      <c r="A267" s="140"/>
      <c r="B267" s="6"/>
      <c r="C267" s="6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ht="45.75" customHeight="1">
      <c r="A268" s="140"/>
      <c r="B268" s="6"/>
      <c r="C268" s="6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ht="45.75" customHeight="1">
      <c r="A269" s="140"/>
      <c r="B269" s="6"/>
      <c r="C269" s="6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ht="45.75" customHeight="1">
      <c r="A270" s="140"/>
      <c r="B270" s="6"/>
      <c r="C270" s="6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ht="45.75" customHeight="1">
      <c r="A271" s="140"/>
      <c r="B271" s="6"/>
      <c r="C271" s="6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ht="45.75" customHeight="1">
      <c r="A272" s="140"/>
      <c r="B272" s="6"/>
      <c r="C272" s="6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ht="45.75" customHeight="1">
      <c r="A273" s="140"/>
      <c r="B273" s="6"/>
      <c r="C273" s="6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ht="45.75" customHeight="1">
      <c r="A274" s="140"/>
      <c r="B274" s="6"/>
      <c r="C274" s="6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ht="45.75" customHeight="1">
      <c r="A275" s="140"/>
      <c r="B275" s="6"/>
      <c r="C275" s="6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ht="45.75" customHeight="1">
      <c r="A276" s="140"/>
      <c r="B276" s="6"/>
      <c r="C276" s="6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ht="45.75" customHeight="1">
      <c r="A277" s="140"/>
      <c r="B277" s="6"/>
      <c r="C277" s="6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ht="45.75" customHeight="1">
      <c r="A278" s="140"/>
      <c r="B278" s="6"/>
      <c r="C278" s="6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ht="45.75" customHeight="1">
      <c r="A279" s="140"/>
      <c r="B279" s="6"/>
      <c r="C279" s="6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ht="45.75" customHeight="1">
      <c r="A280" s="140"/>
      <c r="B280" s="6"/>
      <c r="C280" s="6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ht="45.75" customHeight="1">
      <c r="A281" s="140"/>
      <c r="B281" s="6"/>
      <c r="C281" s="6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ht="45.75" customHeight="1">
      <c r="A282" s="140"/>
      <c r="B282" s="6"/>
      <c r="C282" s="6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ht="45.75" customHeight="1">
      <c r="A283" s="140"/>
      <c r="B283" s="6"/>
      <c r="C283" s="6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ht="45.75" customHeight="1">
      <c r="A284" s="140"/>
      <c r="B284" s="6"/>
      <c r="C284" s="6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ht="45.75" customHeight="1">
      <c r="A285" s="140"/>
      <c r="B285" s="6"/>
      <c r="C285" s="6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ht="45.75" customHeight="1">
      <c r="A286" s="140"/>
      <c r="B286" s="6"/>
      <c r="C286" s="6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ht="45.75" customHeight="1">
      <c r="A287" s="140"/>
      <c r="B287" s="6"/>
      <c r="C287" s="6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ht="45.75" customHeight="1">
      <c r="A288" s="140"/>
      <c r="B288" s="6"/>
      <c r="C288" s="6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ht="45.75" customHeight="1">
      <c r="A289" s="140"/>
      <c r="B289" s="6"/>
      <c r="C289" s="6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ht="45.75" customHeight="1">
      <c r="A290" s="140"/>
      <c r="B290" s="6"/>
      <c r="C290" s="6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ht="45.75" customHeight="1">
      <c r="A291" s="140"/>
      <c r="B291" s="6"/>
      <c r="C291" s="6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ht="45.75" customHeight="1">
      <c r="A292" s="140"/>
      <c r="B292" s="6"/>
      <c r="C292" s="6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ht="45.75" customHeight="1">
      <c r="A293" s="140"/>
      <c r="B293" s="6"/>
      <c r="C293" s="6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ht="45.75" customHeight="1">
      <c r="A294" s="140"/>
      <c r="B294" s="6"/>
      <c r="C294" s="6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ht="45.75" customHeight="1">
      <c r="A295" s="140"/>
      <c r="B295" s="6"/>
      <c r="C295" s="6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ht="45.75" customHeight="1">
      <c r="A296" s="140"/>
      <c r="B296" s="6"/>
      <c r="C296" s="6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ht="45.75" customHeight="1">
      <c r="A297" s="140"/>
      <c r="B297" s="6"/>
      <c r="C297" s="6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ht="45.75" customHeight="1">
      <c r="A298" s="140"/>
      <c r="B298" s="6"/>
      <c r="C298" s="6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ht="45.75" customHeight="1">
      <c r="A299" s="140"/>
      <c r="B299" s="6"/>
      <c r="C299" s="6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ht="45.75" customHeight="1">
      <c r="A300" s="140"/>
      <c r="B300" s="6"/>
      <c r="C300" s="6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ht="45.75" customHeight="1">
      <c r="A301" s="140"/>
      <c r="B301" s="6"/>
      <c r="C301" s="6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ht="45.75" customHeight="1">
      <c r="A302" s="140"/>
      <c r="B302" s="6"/>
      <c r="C302" s="6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ht="45.75" customHeight="1">
      <c r="A303" s="140"/>
      <c r="B303" s="6"/>
      <c r="C303" s="6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ht="45.75" customHeight="1">
      <c r="A304" s="140"/>
      <c r="B304" s="6"/>
      <c r="C304" s="6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ht="45.75" customHeight="1">
      <c r="A305" s="140"/>
      <c r="B305" s="6"/>
      <c r="C305" s="6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ht="45.75" customHeight="1">
      <c r="A306" s="140"/>
      <c r="B306" s="6"/>
      <c r="C306" s="6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ht="45.75" customHeight="1">
      <c r="A307" s="140"/>
      <c r="B307" s="6"/>
      <c r="C307" s="6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ht="45.75" customHeight="1">
      <c r="A308" s="140"/>
      <c r="B308" s="6"/>
      <c r="C308" s="6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ht="45.75" customHeight="1">
      <c r="A309" s="140"/>
      <c r="B309" s="6"/>
      <c r="C309" s="6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ht="45.75" customHeight="1">
      <c r="A310" s="140"/>
      <c r="B310" s="6"/>
      <c r="C310" s="6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ht="45.75" customHeight="1">
      <c r="A311" s="140"/>
      <c r="B311" s="6"/>
      <c r="C311" s="6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ht="45.75" customHeight="1">
      <c r="A312" s="140"/>
      <c r="B312" s="6"/>
      <c r="C312" s="6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ht="45.75" customHeight="1">
      <c r="A313" s="140"/>
      <c r="B313" s="6"/>
      <c r="C313" s="6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ht="45.75" customHeight="1">
      <c r="A314" s="140"/>
      <c r="B314" s="6"/>
      <c r="C314" s="6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ht="45.75" customHeight="1">
      <c r="A315" s="140"/>
      <c r="B315" s="6"/>
      <c r="C315" s="6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ht="45.75" customHeight="1">
      <c r="A316" s="140"/>
      <c r="B316" s="6"/>
      <c r="C316" s="6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ht="45.75" customHeight="1">
      <c r="A317" s="140"/>
      <c r="B317" s="6"/>
      <c r="C317" s="6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ht="45.75" customHeight="1">
      <c r="A318" s="140"/>
      <c r="B318" s="6"/>
      <c r="C318" s="6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ht="45.75" customHeight="1">
      <c r="A319" s="140"/>
      <c r="B319" s="6"/>
      <c r="C319" s="6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ht="45.75" customHeight="1">
      <c r="A320" s="140"/>
      <c r="B320" s="6"/>
      <c r="C320" s="6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ht="45.75" customHeight="1">
      <c r="A321" s="140"/>
      <c r="B321" s="6"/>
      <c r="C321" s="6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ht="45.75" customHeight="1">
      <c r="A322" s="140"/>
      <c r="B322" s="6"/>
      <c r="C322" s="6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ht="45.75" customHeight="1">
      <c r="A323" s="140"/>
      <c r="B323" s="6"/>
      <c r="C323" s="6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ht="45.75" customHeight="1">
      <c r="A324" s="140"/>
      <c r="B324" s="6"/>
      <c r="C324" s="6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ht="45.75" customHeight="1">
      <c r="A325" s="140"/>
      <c r="B325" s="6"/>
      <c r="C325" s="6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ht="45.75" customHeight="1">
      <c r="A326" s="140"/>
      <c r="B326" s="6"/>
      <c r="C326" s="6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ht="45.75" customHeight="1">
      <c r="A327" s="140"/>
      <c r="B327" s="6"/>
      <c r="C327" s="6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ht="45.75" customHeight="1">
      <c r="A328" s="140"/>
      <c r="B328" s="6"/>
      <c r="C328" s="6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ht="45.75" customHeight="1">
      <c r="A329" s="140"/>
      <c r="B329" s="6"/>
      <c r="C329" s="6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ht="45.75" customHeight="1">
      <c r="A330" s="140"/>
      <c r="B330" s="6"/>
      <c r="C330" s="6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ht="45.75" customHeight="1">
      <c r="A331" s="140"/>
      <c r="B331" s="6"/>
      <c r="C331" s="6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ht="45.75" customHeight="1">
      <c r="A332" s="140"/>
      <c r="B332" s="6"/>
      <c r="C332" s="6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ht="45.75" customHeight="1">
      <c r="A333" s="140"/>
      <c r="B333" s="6"/>
      <c r="C333" s="6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ht="45.75" customHeight="1">
      <c r="A334" s="140"/>
      <c r="B334" s="6"/>
      <c r="C334" s="6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ht="45.75" customHeight="1">
      <c r="A335" s="140"/>
      <c r="B335" s="6"/>
      <c r="C335" s="6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ht="45.75" customHeight="1">
      <c r="A336" s="140"/>
      <c r="B336" s="6"/>
      <c r="C336" s="6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ht="45.75" customHeight="1">
      <c r="A337" s="140"/>
      <c r="B337" s="6"/>
      <c r="C337" s="6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ht="45.75" customHeight="1">
      <c r="A338" s="140"/>
      <c r="B338" s="6"/>
      <c r="C338" s="6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ht="45.75" customHeight="1">
      <c r="A339" s="140"/>
      <c r="B339" s="6"/>
      <c r="C339" s="6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ht="45.75" customHeight="1">
      <c r="A340" s="140"/>
      <c r="B340" s="6"/>
      <c r="C340" s="6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ht="45.75" customHeight="1">
      <c r="A341" s="140"/>
      <c r="B341" s="6"/>
      <c r="C341" s="6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ht="45.75" customHeight="1">
      <c r="A342" s="140"/>
      <c r="B342" s="6"/>
      <c r="C342" s="6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ht="45.75" customHeight="1">
      <c r="A343" s="140"/>
      <c r="B343" s="6"/>
      <c r="C343" s="6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ht="45.75" customHeight="1">
      <c r="A344" s="140"/>
      <c r="B344" s="6"/>
      <c r="C344" s="6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ht="45.75" customHeight="1">
      <c r="A345" s="140"/>
      <c r="B345" s="6"/>
      <c r="C345" s="6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ht="45.75" customHeight="1">
      <c r="A346" s="140"/>
      <c r="B346" s="6"/>
      <c r="C346" s="6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ht="45.75" customHeight="1">
      <c r="A347" s="140"/>
      <c r="B347" s="6"/>
      <c r="C347" s="6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ht="45.75" customHeight="1">
      <c r="A348" s="140"/>
      <c r="B348" s="6"/>
      <c r="C348" s="6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ht="45.75" customHeight="1">
      <c r="A349" s="140"/>
      <c r="B349" s="6"/>
      <c r="C349" s="6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ht="45.75" customHeight="1">
      <c r="A350" s="140"/>
      <c r="B350" s="6"/>
      <c r="C350" s="6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ht="45.75" customHeight="1">
      <c r="A351" s="140"/>
      <c r="B351" s="6"/>
      <c r="C351" s="6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ht="45.75" customHeight="1">
      <c r="A352" s="140"/>
      <c r="B352" s="6"/>
      <c r="C352" s="6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ht="45.75" customHeight="1">
      <c r="A353" s="140"/>
      <c r="B353" s="6"/>
      <c r="C353" s="6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ht="45.75" customHeight="1">
      <c r="A354" s="140"/>
      <c r="B354" s="6"/>
      <c r="C354" s="6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ht="45.75" customHeight="1">
      <c r="A355" s="140"/>
      <c r="B355" s="6"/>
      <c r="C355" s="6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ht="45.75" customHeight="1">
      <c r="A356" s="140"/>
      <c r="B356" s="6"/>
      <c r="C356" s="6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ht="45.75" customHeight="1">
      <c r="A357" s="140"/>
      <c r="B357" s="6"/>
      <c r="C357" s="6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ht="45.75" customHeight="1">
      <c r="A358" s="140"/>
      <c r="B358" s="6"/>
      <c r="C358" s="6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ht="45.75" customHeight="1">
      <c r="A359" s="140"/>
      <c r="B359" s="6"/>
      <c r="C359" s="6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ht="45.75" customHeight="1">
      <c r="A360" s="140"/>
      <c r="B360" s="6"/>
      <c r="C360" s="6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ht="45.75" customHeight="1">
      <c r="A361" s="140"/>
      <c r="B361" s="6"/>
      <c r="C361" s="6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ht="45.75" customHeight="1">
      <c r="A362" s="140"/>
      <c r="B362" s="6"/>
      <c r="C362" s="6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ht="45.75" customHeight="1">
      <c r="A363" s="140"/>
      <c r="B363" s="6"/>
      <c r="C363" s="6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ht="45.75" customHeight="1">
      <c r="A364" s="140"/>
      <c r="B364" s="6"/>
      <c r="C364" s="6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ht="45.75" customHeight="1">
      <c r="A365" s="140"/>
      <c r="B365" s="6"/>
      <c r="C365" s="6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ht="45.75" customHeight="1">
      <c r="A366" s="140"/>
      <c r="B366" s="6"/>
      <c r="C366" s="6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ht="45.75" customHeight="1">
      <c r="A367" s="140"/>
      <c r="B367" s="6"/>
      <c r="C367" s="6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ht="45.75" customHeight="1">
      <c r="A368" s="140"/>
      <c r="B368" s="6"/>
      <c r="C368" s="6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ht="45.75" customHeight="1">
      <c r="A369" s="140"/>
      <c r="B369" s="6"/>
      <c r="C369" s="6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ht="45.75" customHeight="1">
      <c r="A370" s="140"/>
      <c r="B370" s="6"/>
      <c r="C370" s="6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ht="45.75" customHeight="1">
      <c r="A371" s="140"/>
      <c r="B371" s="6"/>
      <c r="C371" s="6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ht="45.75" customHeight="1">
      <c r="A372" s="140"/>
      <c r="B372" s="6"/>
      <c r="C372" s="6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ht="45.75" customHeight="1">
      <c r="A373" s="140"/>
      <c r="B373" s="6"/>
      <c r="C373" s="6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ht="45.75" customHeight="1">
      <c r="A374" s="140"/>
      <c r="B374" s="6"/>
      <c r="C374" s="6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ht="45.75" customHeight="1">
      <c r="A375" s="140"/>
      <c r="B375" s="6"/>
      <c r="C375" s="6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ht="45.75" customHeight="1">
      <c r="A376" s="140"/>
      <c r="B376" s="6"/>
      <c r="C376" s="6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ht="45.75" customHeight="1">
      <c r="A377" s="140"/>
      <c r="B377" s="6"/>
      <c r="C377" s="6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ht="45.75" customHeight="1">
      <c r="A378" s="140"/>
      <c r="B378" s="6"/>
      <c r="C378" s="6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ht="45.75" customHeight="1">
      <c r="A379" s="140"/>
      <c r="B379" s="6"/>
      <c r="C379" s="6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ht="45.75" customHeight="1">
      <c r="A380" s="140"/>
      <c r="B380" s="6"/>
      <c r="C380" s="6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ht="45.75" customHeight="1">
      <c r="A381" s="140"/>
      <c r="B381" s="6"/>
      <c r="C381" s="6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ht="45.75" customHeight="1">
      <c r="A382" s="140"/>
      <c r="B382" s="6"/>
      <c r="C382" s="6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ht="45.75" customHeight="1">
      <c r="A383" s="140"/>
      <c r="B383" s="6"/>
      <c r="C383" s="6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ht="45.75" customHeight="1">
      <c r="A384" s="140"/>
      <c r="B384" s="6"/>
      <c r="C384" s="6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ht="45.75" customHeight="1">
      <c r="A385" s="140"/>
      <c r="B385" s="6"/>
      <c r="C385" s="6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ht="45.75" customHeight="1">
      <c r="A386" s="140"/>
      <c r="B386" s="6"/>
      <c r="C386" s="6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ht="45.75" customHeight="1">
      <c r="A387" s="140"/>
      <c r="B387" s="6"/>
      <c r="C387" s="6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ht="45.75" customHeight="1">
      <c r="A388" s="140"/>
      <c r="B388" s="6"/>
      <c r="C388" s="6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ht="45.75" customHeight="1">
      <c r="A389" s="140"/>
      <c r="B389" s="6"/>
      <c r="C389" s="6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ht="45.75" customHeight="1">
      <c r="A390" s="140"/>
      <c r="B390" s="6"/>
      <c r="C390" s="6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ht="45.75" customHeight="1">
      <c r="A391" s="140"/>
      <c r="B391" s="6"/>
      <c r="C391" s="6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ht="45.75" customHeight="1">
      <c r="A392" s="140"/>
      <c r="B392" s="6"/>
      <c r="C392" s="6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ht="45.75" customHeight="1">
      <c r="A393" s="140"/>
      <c r="B393" s="6"/>
      <c r="C393" s="6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ht="45.75" customHeight="1">
      <c r="A394" s="140"/>
      <c r="B394" s="6"/>
      <c r="C394" s="6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ht="45.75" customHeight="1">
      <c r="A395" s="140"/>
      <c r="B395" s="6"/>
      <c r="C395" s="6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ht="45.75" customHeight="1">
      <c r="A396" s="140"/>
      <c r="B396" s="6"/>
      <c r="C396" s="6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ht="45.75" customHeight="1">
      <c r="A397" s="140"/>
      <c r="B397" s="6"/>
      <c r="C397" s="6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ht="45.75" customHeight="1">
      <c r="A398" s="140"/>
      <c r="B398" s="6"/>
      <c r="C398" s="6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ht="45.75" customHeight="1">
      <c r="A399" s="140"/>
      <c r="B399" s="6"/>
      <c r="C399" s="6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ht="45.75" customHeight="1">
      <c r="A400" s="140"/>
      <c r="B400" s="6"/>
      <c r="C400" s="6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ht="45.75" customHeight="1">
      <c r="A401" s="140"/>
      <c r="B401" s="6"/>
      <c r="C401" s="6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ht="45.75" customHeight="1">
      <c r="A402" s="140"/>
      <c r="B402" s="6"/>
      <c r="C402" s="6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ht="45.75" customHeight="1">
      <c r="A403" s="140"/>
      <c r="B403" s="6"/>
      <c r="C403" s="6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ht="45.75" customHeight="1">
      <c r="A404" s="140"/>
      <c r="B404" s="6"/>
      <c r="C404" s="6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ht="45.75" customHeight="1">
      <c r="A405" s="140"/>
      <c r="B405" s="6"/>
      <c r="C405" s="6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ht="45.75" customHeight="1">
      <c r="A406" s="140"/>
      <c r="B406" s="6"/>
      <c r="C406" s="6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ht="45.75" customHeight="1">
      <c r="A407" s="140"/>
      <c r="B407" s="6"/>
      <c r="C407" s="6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ht="45.75" customHeight="1">
      <c r="A408" s="140"/>
      <c r="B408" s="6"/>
      <c r="C408" s="6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ht="45.75" customHeight="1">
      <c r="A409" s="140"/>
      <c r="B409" s="6"/>
      <c r="C409" s="6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ht="45.75" customHeight="1">
      <c r="A410" s="140"/>
      <c r="B410" s="6"/>
      <c r="C410" s="6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ht="45.75" customHeight="1">
      <c r="A411" s="140"/>
      <c r="B411" s="6"/>
      <c r="C411" s="6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ht="45.75" customHeight="1">
      <c r="A412" s="140"/>
      <c r="B412" s="6"/>
      <c r="C412" s="6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ht="45.75" customHeight="1">
      <c r="A413" s="140"/>
      <c r="B413" s="6"/>
      <c r="C413" s="6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ht="45.75" customHeight="1">
      <c r="A414" s="140"/>
      <c r="B414" s="6"/>
      <c r="C414" s="6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ht="45.75" customHeight="1">
      <c r="A415" s="140"/>
      <c r="B415" s="6"/>
      <c r="C415" s="6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ht="45.75" customHeight="1">
      <c r="A416" s="140"/>
      <c r="B416" s="6"/>
      <c r="C416" s="6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ht="45.75" customHeight="1">
      <c r="A417" s="140"/>
      <c r="B417" s="6"/>
      <c r="C417" s="6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ht="45.75" customHeight="1">
      <c r="A418" s="140"/>
      <c r="B418" s="6"/>
      <c r="C418" s="6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ht="45.75" customHeight="1">
      <c r="A419" s="140"/>
      <c r="B419" s="6"/>
      <c r="C419" s="6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ht="45.75" customHeight="1">
      <c r="A420" s="140"/>
      <c r="B420" s="6"/>
      <c r="C420" s="6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ht="45.75" customHeight="1">
      <c r="A421" s="140"/>
      <c r="B421" s="6"/>
      <c r="C421" s="6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ht="45.75" customHeight="1">
      <c r="A422" s="140"/>
      <c r="B422" s="6"/>
      <c r="C422" s="6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ht="45.75" customHeight="1">
      <c r="A423" s="140"/>
      <c r="B423" s="6"/>
      <c r="C423" s="6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ht="45.75" customHeight="1">
      <c r="A424" s="140"/>
      <c r="B424" s="6"/>
      <c r="C424" s="6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ht="45.75" customHeight="1">
      <c r="A425" s="140"/>
      <c r="B425" s="6"/>
      <c r="C425" s="6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ht="45.75" customHeight="1">
      <c r="A426" s="140"/>
      <c r="B426" s="6"/>
      <c r="C426" s="6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ht="45.75" customHeight="1">
      <c r="A427" s="140"/>
      <c r="B427" s="6"/>
      <c r="C427" s="6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ht="45.75" customHeight="1">
      <c r="A428" s="140"/>
      <c r="B428" s="6"/>
      <c r="C428" s="6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ht="45.75" customHeight="1">
      <c r="A429" s="140"/>
      <c r="B429" s="6"/>
      <c r="C429" s="6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ht="45.75" customHeight="1">
      <c r="A430" s="140"/>
      <c r="B430" s="6"/>
      <c r="C430" s="6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ht="45.75" customHeight="1">
      <c r="A431" s="140"/>
      <c r="B431" s="6"/>
      <c r="C431" s="6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ht="45.75" customHeight="1">
      <c r="A432" s="140"/>
      <c r="B432" s="6"/>
      <c r="C432" s="6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ht="45.75" customHeight="1">
      <c r="A433" s="140"/>
      <c r="B433" s="6"/>
      <c r="C433" s="6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ht="45.75" customHeight="1">
      <c r="A434" s="140"/>
      <c r="B434" s="6"/>
      <c r="C434" s="6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ht="45.75" customHeight="1">
      <c r="A435" s="140"/>
      <c r="B435" s="6"/>
      <c r="C435" s="6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ht="45.75" customHeight="1">
      <c r="A436" s="140"/>
      <c r="B436" s="6"/>
      <c r="C436" s="6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ht="45.75" customHeight="1">
      <c r="A437" s="140"/>
      <c r="B437" s="6"/>
      <c r="C437" s="6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ht="45.75" customHeight="1">
      <c r="A438" s="140"/>
      <c r="B438" s="6"/>
      <c r="C438" s="6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ht="45.75" customHeight="1">
      <c r="A439" s="140"/>
      <c r="B439" s="6"/>
      <c r="C439" s="6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ht="45.75" customHeight="1">
      <c r="A440" s="140"/>
      <c r="B440" s="6"/>
      <c r="C440" s="6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ht="45.75" customHeight="1">
      <c r="A441" s="140"/>
      <c r="B441" s="6"/>
      <c r="C441" s="6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ht="45.75" customHeight="1">
      <c r="A442" s="140"/>
      <c r="B442" s="6"/>
      <c r="C442" s="6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ht="45.75" customHeight="1">
      <c r="A443" s="140"/>
      <c r="B443" s="6"/>
      <c r="C443" s="6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ht="45.75" customHeight="1">
      <c r="A444" s="140"/>
      <c r="B444" s="6"/>
      <c r="C444" s="6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ht="45.75" customHeight="1">
      <c r="A445" s="140"/>
      <c r="B445" s="6"/>
      <c r="C445" s="6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ht="45.75" customHeight="1">
      <c r="A446" s="140"/>
      <c r="B446" s="6"/>
      <c r="C446" s="6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ht="45.75" customHeight="1">
      <c r="A447" s="140"/>
      <c r="B447" s="6"/>
      <c r="C447" s="6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ht="45.75" customHeight="1">
      <c r="A448" s="140"/>
      <c r="B448" s="6"/>
      <c r="C448" s="6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ht="45.75" customHeight="1">
      <c r="A449" s="140"/>
      <c r="B449" s="6"/>
      <c r="C449" s="6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ht="45.75" customHeight="1">
      <c r="A450" s="140"/>
      <c r="B450" s="6"/>
      <c r="C450" s="6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ht="45.75" customHeight="1">
      <c r="A451" s="140"/>
      <c r="B451" s="6"/>
      <c r="C451" s="6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ht="45.75" customHeight="1">
      <c r="A452" s="140"/>
      <c r="B452" s="6"/>
      <c r="C452" s="6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ht="45.75" customHeight="1">
      <c r="A453" s="140"/>
      <c r="B453" s="6"/>
      <c r="C453" s="6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ht="45.75" customHeight="1">
      <c r="A454" s="140"/>
      <c r="B454" s="6"/>
      <c r="C454" s="6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ht="45.75" customHeight="1">
      <c r="A455" s="140"/>
      <c r="B455" s="6"/>
      <c r="C455" s="6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ht="45.75" customHeight="1">
      <c r="A456" s="140"/>
      <c r="B456" s="6"/>
      <c r="C456" s="6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ht="45.75" customHeight="1">
      <c r="A457" s="140"/>
      <c r="B457" s="6"/>
      <c r="C457" s="6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ht="45.75" customHeight="1">
      <c r="A458" s="140"/>
      <c r="B458" s="6"/>
      <c r="C458" s="6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ht="45.75" customHeight="1">
      <c r="A459" s="140"/>
      <c r="B459" s="6"/>
      <c r="C459" s="6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ht="45.75" customHeight="1">
      <c r="A460" s="140"/>
      <c r="B460" s="6"/>
      <c r="C460" s="6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ht="45.75" customHeight="1">
      <c r="A461" s="140"/>
      <c r="B461" s="6"/>
      <c r="C461" s="6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ht="45.75" customHeight="1">
      <c r="A462" s="140"/>
      <c r="B462" s="6"/>
      <c r="C462" s="6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ht="45.75" customHeight="1">
      <c r="A463" s="140"/>
      <c r="B463" s="6"/>
      <c r="C463" s="6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ht="45.75" customHeight="1">
      <c r="A464" s="140"/>
      <c r="B464" s="6"/>
      <c r="C464" s="6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ht="45.75" customHeight="1">
      <c r="A465" s="140"/>
      <c r="B465" s="6"/>
      <c r="C465" s="6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ht="45.75" customHeight="1">
      <c r="A466" s="140"/>
      <c r="B466" s="6"/>
      <c r="C466" s="6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ht="45.75" customHeight="1">
      <c r="A467" s="140"/>
      <c r="B467" s="6"/>
      <c r="C467" s="6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ht="45.75" customHeight="1">
      <c r="A468" s="140"/>
      <c r="B468" s="6"/>
      <c r="C468" s="6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ht="45.75" customHeight="1">
      <c r="A469" s="140"/>
      <c r="B469" s="6"/>
      <c r="C469" s="6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ht="45.75" customHeight="1">
      <c r="A470" s="140"/>
      <c r="B470" s="6"/>
      <c r="C470" s="6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ht="45.75" customHeight="1">
      <c r="A471" s="140"/>
      <c r="B471" s="6"/>
      <c r="C471" s="6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ht="45.75" customHeight="1">
      <c r="A472" s="140"/>
      <c r="B472" s="6"/>
      <c r="C472" s="6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ht="45.75" customHeight="1">
      <c r="A473" s="140"/>
      <c r="B473" s="6"/>
      <c r="C473" s="6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ht="45.75" customHeight="1">
      <c r="A474" s="140"/>
      <c r="B474" s="6"/>
      <c r="C474" s="6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ht="45.75" customHeight="1">
      <c r="A475" s="140"/>
      <c r="B475" s="6"/>
      <c r="C475" s="6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ht="45.75" customHeight="1">
      <c r="A476" s="140"/>
      <c r="B476" s="6"/>
      <c r="C476" s="6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ht="45.75" customHeight="1">
      <c r="A477" s="140"/>
      <c r="B477" s="6"/>
      <c r="C477" s="6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ht="45.75" customHeight="1">
      <c r="A478" s="140"/>
      <c r="B478" s="6"/>
      <c r="C478" s="6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ht="45.75" customHeight="1">
      <c r="A479" s="140"/>
      <c r="B479" s="6"/>
      <c r="C479" s="6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ht="45.75" customHeight="1">
      <c r="A480" s="140"/>
      <c r="B480" s="6"/>
      <c r="C480" s="6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ht="45.75" customHeight="1">
      <c r="A481" s="140"/>
      <c r="B481" s="6"/>
      <c r="C481" s="6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ht="45.75" customHeight="1">
      <c r="A482" s="140"/>
      <c r="B482" s="6"/>
      <c r="C482" s="6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ht="45.75" customHeight="1">
      <c r="A483" s="140"/>
      <c r="B483" s="6"/>
      <c r="C483" s="6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ht="45.75" customHeight="1">
      <c r="A484" s="140"/>
      <c r="B484" s="6"/>
      <c r="C484" s="6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ht="45.75" customHeight="1">
      <c r="A485" s="140"/>
      <c r="B485" s="6"/>
      <c r="C485" s="6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ht="45.75" customHeight="1">
      <c r="A486" s="140"/>
      <c r="B486" s="6"/>
      <c r="C486" s="6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ht="45.75" customHeight="1">
      <c r="A487" s="140"/>
      <c r="B487" s="6"/>
      <c r="C487" s="6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ht="45.75" customHeight="1">
      <c r="A488" s="140"/>
      <c r="B488" s="6"/>
      <c r="C488" s="6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ht="45.75" customHeight="1">
      <c r="A489" s="140"/>
      <c r="B489" s="6"/>
      <c r="C489" s="6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ht="45.75" customHeight="1">
      <c r="A490" s="140"/>
      <c r="B490" s="6"/>
      <c r="C490" s="6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ht="45.75" customHeight="1">
      <c r="A491" s="140"/>
      <c r="B491" s="6"/>
      <c r="C491" s="6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ht="45.75" customHeight="1">
      <c r="A492" s="140"/>
      <c r="B492" s="6"/>
      <c r="C492" s="6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ht="45.75" customHeight="1">
      <c r="A493" s="140"/>
      <c r="B493" s="6"/>
      <c r="C493" s="6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ht="45.75" customHeight="1">
      <c r="A494" s="140"/>
      <c r="B494" s="6"/>
      <c r="C494" s="6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ht="45.75" customHeight="1">
      <c r="A495" s="140"/>
      <c r="B495" s="6"/>
      <c r="C495" s="6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ht="45.75" customHeight="1">
      <c r="A496" s="140"/>
      <c r="B496" s="6"/>
      <c r="C496" s="6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ht="45.75" customHeight="1">
      <c r="A497" s="140"/>
      <c r="B497" s="6"/>
      <c r="C497" s="6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ht="45.75" customHeight="1">
      <c r="A498" s="140"/>
      <c r="B498" s="6"/>
      <c r="C498" s="6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ht="45.75" customHeight="1">
      <c r="A499" s="140"/>
      <c r="B499" s="6"/>
      <c r="C499" s="6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ht="45.75" customHeight="1">
      <c r="A500" s="140"/>
      <c r="B500" s="6"/>
      <c r="C500" s="6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ht="45.75" customHeight="1">
      <c r="A501" s="140"/>
      <c r="B501" s="6"/>
      <c r="C501" s="6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ht="45.75" customHeight="1">
      <c r="A502" s="140"/>
      <c r="B502" s="6"/>
      <c r="C502" s="6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ht="45.75" customHeight="1">
      <c r="A503" s="140"/>
      <c r="B503" s="6"/>
      <c r="C503" s="6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ht="45.75" customHeight="1">
      <c r="A504" s="140"/>
      <c r="B504" s="6"/>
      <c r="C504" s="6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ht="45.75" customHeight="1">
      <c r="A505" s="140"/>
      <c r="B505" s="6"/>
      <c r="C505" s="6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ht="45.75" customHeight="1">
      <c r="A506" s="140"/>
      <c r="B506" s="6"/>
      <c r="C506" s="6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ht="45.75" customHeight="1">
      <c r="A507" s="140"/>
      <c r="B507" s="6"/>
      <c r="C507" s="6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ht="45.75" customHeight="1">
      <c r="A508" s="140"/>
      <c r="B508" s="6"/>
      <c r="C508" s="6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ht="45.75" customHeight="1">
      <c r="A509" s="140"/>
      <c r="B509" s="6"/>
      <c r="C509" s="6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ht="45.75" customHeight="1">
      <c r="A510" s="140"/>
      <c r="B510" s="6"/>
      <c r="C510" s="6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ht="45.75" customHeight="1">
      <c r="A511" s="140"/>
      <c r="B511" s="6"/>
      <c r="C511" s="6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ht="45.75" customHeight="1">
      <c r="A512" s="140"/>
      <c r="B512" s="6"/>
      <c r="C512" s="6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ht="45.75" customHeight="1">
      <c r="A513" s="140"/>
      <c r="B513" s="6"/>
      <c r="C513" s="6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ht="45.75" customHeight="1">
      <c r="A514" s="140"/>
      <c r="B514" s="6"/>
      <c r="C514" s="6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ht="45.75" customHeight="1">
      <c r="A515" s="140"/>
      <c r="B515" s="6"/>
      <c r="C515" s="6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ht="45.75" customHeight="1">
      <c r="A516" s="140"/>
      <c r="B516" s="6"/>
      <c r="C516" s="6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ht="45.75" customHeight="1">
      <c r="A517" s="140"/>
      <c r="B517" s="6"/>
      <c r="C517" s="6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ht="45.75" customHeight="1">
      <c r="A518" s="140"/>
      <c r="B518" s="6"/>
      <c r="C518" s="6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ht="45.75" customHeight="1">
      <c r="A519" s="140"/>
      <c r="B519" s="6"/>
      <c r="C519" s="6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ht="45.75" customHeight="1">
      <c r="A520" s="140"/>
      <c r="B520" s="6"/>
      <c r="C520" s="6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ht="45.75" customHeight="1">
      <c r="A521" s="140"/>
      <c r="B521" s="6"/>
      <c r="C521" s="6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ht="45.75" customHeight="1">
      <c r="A522" s="140"/>
      <c r="B522" s="6"/>
      <c r="C522" s="6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ht="45.75" customHeight="1">
      <c r="A523" s="140"/>
      <c r="B523" s="6"/>
      <c r="C523" s="6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ht="45.75" customHeight="1">
      <c r="A524" s="140"/>
      <c r="B524" s="6"/>
      <c r="C524" s="6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ht="45.75" customHeight="1">
      <c r="A525" s="140"/>
      <c r="B525" s="6"/>
      <c r="C525" s="6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ht="45.75" customHeight="1">
      <c r="A526" s="140"/>
      <c r="B526" s="6"/>
      <c r="C526" s="6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ht="45.75" customHeight="1">
      <c r="A527" s="140"/>
      <c r="B527" s="6"/>
      <c r="C527" s="6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ht="45.75" customHeight="1">
      <c r="A528" s="140"/>
      <c r="B528" s="6"/>
      <c r="C528" s="6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ht="45.75" customHeight="1">
      <c r="A529" s="140"/>
      <c r="B529" s="6"/>
      <c r="C529" s="6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ht="45.75" customHeight="1">
      <c r="A530" s="140"/>
      <c r="B530" s="6"/>
      <c r="C530" s="6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ht="45.75" customHeight="1">
      <c r="A531" s="140"/>
      <c r="B531" s="6"/>
      <c r="C531" s="6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ht="45.75" customHeight="1">
      <c r="A532" s="140"/>
      <c r="B532" s="6"/>
      <c r="C532" s="6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ht="45.75" customHeight="1">
      <c r="A533" s="140"/>
      <c r="B533" s="6"/>
      <c r="C533" s="6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ht="45.75" customHeight="1">
      <c r="A534" s="140"/>
      <c r="B534" s="6"/>
      <c r="C534" s="6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ht="45.75" customHeight="1">
      <c r="A535" s="140"/>
      <c r="B535" s="6"/>
      <c r="C535" s="6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ht="45.75" customHeight="1">
      <c r="A536" s="140"/>
      <c r="B536" s="6"/>
      <c r="C536" s="6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ht="45.75" customHeight="1">
      <c r="A537" s="140"/>
      <c r="B537" s="6"/>
      <c r="C537" s="6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ht="45.75" customHeight="1">
      <c r="A538" s="140"/>
      <c r="B538" s="6"/>
      <c r="C538" s="6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ht="45.75" customHeight="1">
      <c r="A539" s="140"/>
      <c r="B539" s="6"/>
      <c r="C539" s="6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ht="45.75" customHeight="1">
      <c r="A540" s="140"/>
      <c r="B540" s="6"/>
      <c r="C540" s="6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ht="45.75" customHeight="1">
      <c r="A541" s="140"/>
      <c r="B541" s="6"/>
      <c r="C541" s="6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ht="45.75" customHeight="1">
      <c r="A542" s="140"/>
      <c r="B542" s="6"/>
      <c r="C542" s="6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ht="45.75" customHeight="1">
      <c r="A543" s="140"/>
      <c r="B543" s="6"/>
      <c r="C543" s="6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ht="45.75" customHeight="1">
      <c r="A544" s="140"/>
      <c r="B544" s="6"/>
      <c r="C544" s="6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ht="45.75" customHeight="1">
      <c r="A545" s="140"/>
      <c r="B545" s="6"/>
      <c r="C545" s="6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ht="45.75" customHeight="1">
      <c r="A546" s="140"/>
      <c r="B546" s="6"/>
      <c r="C546" s="6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ht="45.75" customHeight="1">
      <c r="A547" s="140"/>
      <c r="B547" s="6"/>
      <c r="C547" s="6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ht="45.75" customHeight="1">
      <c r="A548" s="140"/>
      <c r="B548" s="6"/>
      <c r="C548" s="6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ht="45.75" customHeight="1">
      <c r="A549" s="140"/>
      <c r="B549" s="6"/>
      <c r="C549" s="6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ht="45.75" customHeight="1">
      <c r="A550" s="140"/>
      <c r="B550" s="6"/>
      <c r="C550" s="6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ht="45.75" customHeight="1">
      <c r="A551" s="140"/>
      <c r="B551" s="6"/>
      <c r="C551" s="6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ht="45.75" customHeight="1">
      <c r="A552" s="140"/>
      <c r="B552" s="6"/>
      <c r="C552" s="6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ht="45.75" customHeight="1">
      <c r="A553" s="140"/>
      <c r="B553" s="6"/>
      <c r="C553" s="6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ht="45.75" customHeight="1">
      <c r="A554" s="140"/>
      <c r="B554" s="6"/>
      <c r="C554" s="6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ht="45.75" customHeight="1">
      <c r="A555" s="140"/>
      <c r="B555" s="6"/>
      <c r="C555" s="6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ht="45.75" customHeight="1">
      <c r="A556" s="140"/>
      <c r="B556" s="6"/>
      <c r="C556" s="6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ht="45.75" customHeight="1">
      <c r="A557" s="140"/>
      <c r="B557" s="6"/>
      <c r="C557" s="6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ht="45.75" customHeight="1">
      <c r="A558" s="140"/>
      <c r="B558" s="6"/>
      <c r="C558" s="6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ht="45.75" customHeight="1">
      <c r="A559" s="140"/>
      <c r="B559" s="6"/>
      <c r="C559" s="6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ht="45.75" customHeight="1">
      <c r="A560" s="140"/>
      <c r="B560" s="6"/>
      <c r="C560" s="6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ht="45.75" customHeight="1">
      <c r="A561" s="140"/>
      <c r="B561" s="6"/>
      <c r="C561" s="6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ht="45.75" customHeight="1">
      <c r="A562" s="140"/>
      <c r="B562" s="6"/>
      <c r="C562" s="6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ht="45.75" customHeight="1">
      <c r="A563" s="140"/>
      <c r="B563" s="6"/>
      <c r="C563" s="6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ht="45.75" customHeight="1">
      <c r="A564" s="140"/>
      <c r="B564" s="6"/>
      <c r="C564" s="6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ht="45.75" customHeight="1">
      <c r="A565" s="140"/>
      <c r="B565" s="6"/>
      <c r="C565" s="6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ht="45.75" customHeight="1">
      <c r="A566" s="140"/>
      <c r="B566" s="6"/>
      <c r="C566" s="6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ht="45.75" customHeight="1">
      <c r="A567" s="140"/>
      <c r="B567" s="6"/>
      <c r="C567" s="6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ht="45.75" customHeight="1">
      <c r="A568" s="140"/>
      <c r="B568" s="6"/>
      <c r="C568" s="6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ht="45.75" customHeight="1">
      <c r="A569" s="140"/>
      <c r="B569" s="6"/>
      <c r="C569" s="6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ht="45.75" customHeight="1">
      <c r="A570" s="140"/>
      <c r="B570" s="6"/>
      <c r="C570" s="6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ht="45.75" customHeight="1">
      <c r="A571" s="140"/>
      <c r="B571" s="6"/>
      <c r="C571" s="6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ht="45.75" customHeight="1">
      <c r="A572" s="140"/>
      <c r="B572" s="6"/>
      <c r="C572" s="6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ht="45.75" customHeight="1">
      <c r="A573" s="140"/>
      <c r="B573" s="6"/>
      <c r="C573" s="6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ht="45.75" customHeight="1">
      <c r="A574" s="140"/>
      <c r="B574" s="6"/>
      <c r="C574" s="6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ht="45.75" customHeight="1">
      <c r="A575" s="140"/>
      <c r="B575" s="6"/>
      <c r="C575" s="6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ht="45.75" customHeight="1">
      <c r="A576" s="140"/>
      <c r="B576" s="6"/>
      <c r="C576" s="6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ht="45.75" customHeight="1">
      <c r="A577" s="140"/>
      <c r="B577" s="6"/>
      <c r="C577" s="6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ht="45.75" customHeight="1">
      <c r="A578" s="140"/>
      <c r="B578" s="6"/>
      <c r="C578" s="6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ht="45.75" customHeight="1">
      <c r="A579" s="140"/>
      <c r="B579" s="6"/>
      <c r="C579" s="6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ht="45.75" customHeight="1">
      <c r="A580" s="140"/>
      <c r="B580" s="6"/>
      <c r="C580" s="6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ht="45.75" customHeight="1">
      <c r="A581" s="140"/>
      <c r="B581" s="6"/>
      <c r="C581" s="6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ht="45.75" customHeight="1">
      <c r="A582" s="140"/>
      <c r="B582" s="6"/>
      <c r="C582" s="6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ht="45.75" customHeight="1">
      <c r="A583" s="140"/>
      <c r="B583" s="6"/>
      <c r="C583" s="6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ht="45.75" customHeight="1">
      <c r="A584" s="140"/>
      <c r="B584" s="6"/>
      <c r="C584" s="6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ht="45.75" customHeight="1">
      <c r="A585" s="140"/>
      <c r="B585" s="6"/>
      <c r="C585" s="6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ht="45.75" customHeight="1">
      <c r="A586" s="140"/>
      <c r="B586" s="6"/>
      <c r="C586" s="6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ht="45.75" customHeight="1">
      <c r="A587" s="140"/>
      <c r="B587" s="6"/>
      <c r="C587" s="6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ht="45.75" customHeight="1">
      <c r="A588" s="140"/>
      <c r="B588" s="6"/>
      <c r="C588" s="6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ht="45.75" customHeight="1">
      <c r="A589" s="140"/>
      <c r="B589" s="6"/>
      <c r="C589" s="6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ht="45.75" customHeight="1">
      <c r="A590" s="140"/>
      <c r="B590" s="6"/>
      <c r="C590" s="6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ht="45.75" customHeight="1">
      <c r="A591" s="140"/>
      <c r="B591" s="6"/>
      <c r="C591" s="6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ht="45.75" customHeight="1">
      <c r="A592" s="140"/>
      <c r="B592" s="6"/>
      <c r="C592" s="6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ht="45.75" customHeight="1">
      <c r="A593" s="140"/>
      <c r="B593" s="6"/>
      <c r="C593" s="6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ht="45.75" customHeight="1">
      <c r="A594" s="140"/>
      <c r="B594" s="6"/>
      <c r="C594" s="6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ht="45.75" customHeight="1">
      <c r="A595" s="140"/>
      <c r="B595" s="6"/>
      <c r="C595" s="6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ht="45.75" customHeight="1">
      <c r="A596" s="140"/>
      <c r="B596" s="6"/>
      <c r="C596" s="6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ht="45.75" customHeight="1">
      <c r="A597" s="140"/>
      <c r="B597" s="6"/>
      <c r="C597" s="6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ht="45.75" customHeight="1">
      <c r="A598" s="140"/>
      <c r="B598" s="6"/>
      <c r="C598" s="6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ht="45.75" customHeight="1">
      <c r="A599" s="140"/>
      <c r="B599" s="6"/>
      <c r="C599" s="6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ht="45.75" customHeight="1">
      <c r="A600" s="140"/>
      <c r="B600" s="6"/>
      <c r="C600" s="6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ht="45.75" customHeight="1">
      <c r="A601" s="140"/>
      <c r="B601" s="6"/>
      <c r="C601" s="6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ht="45.75" customHeight="1">
      <c r="A602" s="140"/>
      <c r="B602" s="6"/>
      <c r="C602" s="6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ht="45.75" customHeight="1">
      <c r="A603" s="140"/>
      <c r="B603" s="6"/>
      <c r="C603" s="6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ht="45.75" customHeight="1">
      <c r="A604" s="140"/>
      <c r="B604" s="6"/>
      <c r="C604" s="6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ht="45.75" customHeight="1">
      <c r="A605" s="140"/>
      <c r="B605" s="6"/>
      <c r="C605" s="6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ht="45.75" customHeight="1">
      <c r="A606" s="140"/>
      <c r="B606" s="6"/>
      <c r="C606" s="6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ht="45.75" customHeight="1">
      <c r="A607" s="140"/>
      <c r="B607" s="6"/>
      <c r="C607" s="6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ht="45.75" customHeight="1">
      <c r="A608" s="140"/>
      <c r="B608" s="6"/>
      <c r="C608" s="6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ht="45.75" customHeight="1">
      <c r="A609" s="140"/>
      <c r="B609" s="6"/>
      <c r="C609" s="6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ht="45.75" customHeight="1">
      <c r="A610" s="140"/>
      <c r="B610" s="6"/>
      <c r="C610" s="6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ht="45.75" customHeight="1">
      <c r="A611" s="140"/>
      <c r="B611" s="6"/>
      <c r="C611" s="6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ht="45.75" customHeight="1">
      <c r="A612" s="140"/>
      <c r="B612" s="6"/>
      <c r="C612" s="6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ht="45.75" customHeight="1">
      <c r="A613" s="140"/>
      <c r="B613" s="6"/>
      <c r="C613" s="6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ht="45.75" customHeight="1">
      <c r="A614" s="140"/>
      <c r="B614" s="6"/>
      <c r="C614" s="6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ht="45.75" customHeight="1">
      <c r="A615" s="140"/>
      <c r="B615" s="6"/>
      <c r="C615" s="6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ht="45.75" customHeight="1">
      <c r="A616" s="140"/>
      <c r="B616" s="6"/>
      <c r="C616" s="6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ht="45.75" customHeight="1">
      <c r="A617" s="140"/>
      <c r="B617" s="6"/>
      <c r="C617" s="6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ht="45.75" customHeight="1">
      <c r="A618" s="140"/>
      <c r="B618" s="6"/>
      <c r="C618" s="6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ht="45.75" customHeight="1">
      <c r="A619" s="140"/>
      <c r="B619" s="6"/>
      <c r="C619" s="6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ht="45.75" customHeight="1">
      <c r="A620" s="140"/>
      <c r="B620" s="6"/>
      <c r="C620" s="6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ht="45.75" customHeight="1">
      <c r="A621" s="140"/>
      <c r="B621" s="6"/>
      <c r="C621" s="6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ht="45.75" customHeight="1">
      <c r="A622" s="140"/>
      <c r="B622" s="6"/>
      <c r="C622" s="6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ht="45.75" customHeight="1">
      <c r="A623" s="140"/>
      <c r="B623" s="6"/>
      <c r="C623" s="6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ht="45.75" customHeight="1">
      <c r="A624" s="140"/>
      <c r="B624" s="6"/>
      <c r="C624" s="6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ht="45.75" customHeight="1">
      <c r="A625" s="140"/>
      <c r="B625" s="6"/>
      <c r="C625" s="6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ht="45.75" customHeight="1">
      <c r="A626" s="140"/>
      <c r="B626" s="6"/>
      <c r="C626" s="6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ht="45.75" customHeight="1">
      <c r="A627" s="140"/>
      <c r="B627" s="6"/>
      <c r="C627" s="6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ht="45.75" customHeight="1">
      <c r="A628" s="140"/>
      <c r="B628" s="6"/>
      <c r="C628" s="6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ht="45.75" customHeight="1">
      <c r="A629" s="140"/>
      <c r="B629" s="6"/>
      <c r="C629" s="6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ht="45.75" customHeight="1">
      <c r="A630" s="140"/>
      <c r="B630" s="6"/>
      <c r="C630" s="6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ht="45.75" customHeight="1">
      <c r="A631" s="140"/>
      <c r="B631" s="6"/>
      <c r="C631" s="6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ht="45.75" customHeight="1">
      <c r="A632" s="140"/>
      <c r="B632" s="6"/>
      <c r="C632" s="6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ht="45.75" customHeight="1">
      <c r="A633" s="140"/>
      <c r="B633" s="6"/>
      <c r="C633" s="6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ht="45.75" customHeight="1">
      <c r="A634" s="140"/>
      <c r="B634" s="6"/>
      <c r="C634" s="6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ht="45.75" customHeight="1">
      <c r="A635" s="140"/>
      <c r="B635" s="6"/>
      <c r="C635" s="6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ht="45.75" customHeight="1">
      <c r="A636" s="140"/>
      <c r="B636" s="6"/>
      <c r="C636" s="6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ht="45.75" customHeight="1">
      <c r="A637" s="140"/>
      <c r="B637" s="6"/>
      <c r="C637" s="6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ht="45.75" customHeight="1">
      <c r="A638" s="140"/>
      <c r="B638" s="6"/>
      <c r="C638" s="6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ht="45.75" customHeight="1">
      <c r="A639" s="140"/>
      <c r="B639" s="6"/>
      <c r="C639" s="6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ht="45.75" customHeight="1">
      <c r="A640" s="140"/>
      <c r="B640" s="6"/>
      <c r="C640" s="6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ht="45.75" customHeight="1">
      <c r="A641" s="140"/>
      <c r="B641" s="6"/>
      <c r="C641" s="6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ht="45.75" customHeight="1">
      <c r="A642" s="140"/>
      <c r="B642" s="6"/>
      <c r="C642" s="6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ht="45.75" customHeight="1">
      <c r="A643" s="140"/>
      <c r="B643" s="6"/>
      <c r="C643" s="6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ht="45.75" customHeight="1">
      <c r="A644" s="140"/>
      <c r="B644" s="6"/>
      <c r="C644" s="6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ht="45.75" customHeight="1">
      <c r="A645" s="140"/>
      <c r="B645" s="6"/>
      <c r="C645" s="6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ht="45.75" customHeight="1">
      <c r="A646" s="140"/>
      <c r="B646" s="6"/>
      <c r="C646" s="6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ht="45.75" customHeight="1">
      <c r="A647" s="140"/>
      <c r="B647" s="6"/>
      <c r="C647" s="6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ht="45.75" customHeight="1">
      <c r="A648" s="140"/>
      <c r="B648" s="6"/>
      <c r="C648" s="6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ht="45.75" customHeight="1">
      <c r="A649" s="140"/>
      <c r="B649" s="6"/>
      <c r="C649" s="6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ht="45.75" customHeight="1">
      <c r="A650" s="140"/>
      <c r="B650" s="6"/>
      <c r="C650" s="6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ht="45.75" customHeight="1">
      <c r="A651" s="140"/>
      <c r="B651" s="6"/>
      <c r="C651" s="6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ht="45.75" customHeight="1">
      <c r="A652" s="140"/>
      <c r="B652" s="6"/>
      <c r="C652" s="6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ht="45.75" customHeight="1">
      <c r="A653" s="140"/>
      <c r="B653" s="6"/>
      <c r="C653" s="6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ht="45.75" customHeight="1">
      <c r="A654" s="140"/>
      <c r="B654" s="6"/>
      <c r="C654" s="6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ht="45.75" customHeight="1">
      <c r="A655" s="140"/>
      <c r="B655" s="6"/>
      <c r="C655" s="6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ht="45.75" customHeight="1">
      <c r="A656" s="140"/>
      <c r="B656" s="6"/>
      <c r="C656" s="6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ht="45.75" customHeight="1">
      <c r="A657" s="140"/>
      <c r="B657" s="6"/>
      <c r="C657" s="6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ht="45.75" customHeight="1">
      <c r="A658" s="140"/>
      <c r="B658" s="6"/>
      <c r="C658" s="6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ht="45.75" customHeight="1">
      <c r="A659" s="140"/>
      <c r="B659" s="6"/>
      <c r="C659" s="6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ht="45.75" customHeight="1">
      <c r="A660" s="140"/>
      <c r="B660" s="6"/>
      <c r="C660" s="6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ht="45.75" customHeight="1">
      <c r="A661" s="140"/>
      <c r="B661" s="6"/>
      <c r="C661" s="6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ht="45.75" customHeight="1">
      <c r="A662" s="140"/>
      <c r="B662" s="6"/>
      <c r="C662" s="6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ht="45.75" customHeight="1">
      <c r="A663" s="140"/>
      <c r="B663" s="6"/>
      <c r="C663" s="6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ht="45.75" customHeight="1">
      <c r="A664" s="140"/>
      <c r="B664" s="6"/>
      <c r="C664" s="6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ht="45.75" customHeight="1">
      <c r="A665" s="140"/>
      <c r="B665" s="6"/>
      <c r="C665" s="6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ht="45.75" customHeight="1">
      <c r="A666" s="140"/>
      <c r="B666" s="6"/>
      <c r="C666" s="6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ht="45.75" customHeight="1">
      <c r="A667" s="140"/>
      <c r="B667" s="6"/>
      <c r="C667" s="6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ht="45.75" customHeight="1">
      <c r="A668" s="140"/>
      <c r="B668" s="6"/>
      <c r="C668" s="6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ht="45.75" customHeight="1">
      <c r="A669" s="140"/>
      <c r="B669" s="6"/>
      <c r="C669" s="6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ht="45.75" customHeight="1">
      <c r="A670" s="140"/>
      <c r="B670" s="6"/>
      <c r="C670" s="6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ht="45.75" customHeight="1">
      <c r="A671" s="140"/>
      <c r="B671" s="6"/>
      <c r="C671" s="6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ht="45.75" customHeight="1">
      <c r="A672" s="140"/>
      <c r="B672" s="6"/>
      <c r="C672" s="6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ht="45.75" customHeight="1">
      <c r="A673" s="140"/>
      <c r="B673" s="6"/>
      <c r="C673" s="6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ht="45.75" customHeight="1">
      <c r="A674" s="140"/>
      <c r="B674" s="6"/>
      <c r="C674" s="6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ht="45.75" customHeight="1">
      <c r="A675" s="140"/>
      <c r="B675" s="6"/>
      <c r="C675" s="6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ht="45.75" customHeight="1">
      <c r="A676" s="140"/>
      <c r="B676" s="6"/>
      <c r="C676" s="6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ht="45.75" customHeight="1">
      <c r="A677" s="140"/>
      <c r="B677" s="6"/>
      <c r="C677" s="6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ht="45.75" customHeight="1">
      <c r="A678" s="140"/>
      <c r="B678" s="6"/>
      <c r="C678" s="6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ht="45.75" customHeight="1">
      <c r="A679" s="140"/>
      <c r="B679" s="6"/>
      <c r="C679" s="6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ht="45.75" customHeight="1">
      <c r="A680" s="140"/>
      <c r="B680" s="6"/>
      <c r="C680" s="6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ht="45.75" customHeight="1">
      <c r="A681" s="140"/>
      <c r="B681" s="6"/>
      <c r="C681" s="6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ht="45.75" customHeight="1">
      <c r="A682" s="140"/>
      <c r="B682" s="6"/>
      <c r="C682" s="6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ht="45.75" customHeight="1">
      <c r="A683" s="140"/>
      <c r="B683" s="6"/>
      <c r="C683" s="6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ht="45.75" customHeight="1">
      <c r="A684" s="140"/>
      <c r="B684" s="6"/>
      <c r="C684" s="6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ht="45.75" customHeight="1">
      <c r="A685" s="140"/>
      <c r="B685" s="6"/>
      <c r="C685" s="6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ht="45.75" customHeight="1">
      <c r="A686" s="140"/>
      <c r="B686" s="6"/>
      <c r="C686" s="6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ht="45.75" customHeight="1">
      <c r="A687" s="140"/>
      <c r="B687" s="6"/>
      <c r="C687" s="6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ht="45.75" customHeight="1">
      <c r="A688" s="140"/>
      <c r="B688" s="6"/>
      <c r="C688" s="6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ht="45.75" customHeight="1">
      <c r="A689" s="140"/>
      <c r="B689" s="6"/>
      <c r="C689" s="6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ht="45.75" customHeight="1">
      <c r="A690" s="140"/>
      <c r="B690" s="6"/>
      <c r="C690" s="6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ht="45.75" customHeight="1">
      <c r="A691" s="140"/>
      <c r="B691" s="6"/>
      <c r="C691" s="6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ht="45.75" customHeight="1">
      <c r="A692" s="140"/>
      <c r="B692" s="6"/>
      <c r="C692" s="6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ht="45.75" customHeight="1">
      <c r="A693" s="140"/>
      <c r="B693" s="6"/>
      <c r="C693" s="6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ht="45.75" customHeight="1">
      <c r="A694" s="140"/>
      <c r="B694" s="6"/>
      <c r="C694" s="6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ht="45.75" customHeight="1">
      <c r="A695" s="140"/>
      <c r="B695" s="6"/>
      <c r="C695" s="6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ht="45.75" customHeight="1">
      <c r="A696" s="140"/>
      <c r="B696" s="6"/>
      <c r="C696" s="6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ht="45.75" customHeight="1">
      <c r="A697" s="140"/>
      <c r="B697" s="6"/>
      <c r="C697" s="6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ht="45.75" customHeight="1">
      <c r="A698" s="140"/>
      <c r="B698" s="6"/>
      <c r="C698" s="6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ht="45.75" customHeight="1">
      <c r="A699" s="140"/>
      <c r="B699" s="6"/>
      <c r="C699" s="6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ht="45.75" customHeight="1">
      <c r="A700" s="140"/>
      <c r="B700" s="6"/>
      <c r="C700" s="6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ht="45.75" customHeight="1">
      <c r="A701" s="140"/>
      <c r="B701" s="6"/>
      <c r="C701" s="6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ht="45.75" customHeight="1">
      <c r="A702" s="140"/>
      <c r="B702" s="6"/>
      <c r="C702" s="6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ht="45.75" customHeight="1">
      <c r="A703" s="140"/>
      <c r="B703" s="6"/>
      <c r="C703" s="6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ht="45.75" customHeight="1">
      <c r="A704" s="140"/>
      <c r="B704" s="6"/>
      <c r="C704" s="6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ht="45.75" customHeight="1">
      <c r="A705" s="140"/>
      <c r="B705" s="6"/>
      <c r="C705" s="6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ht="45.75" customHeight="1">
      <c r="A706" s="140"/>
      <c r="B706" s="6"/>
      <c r="C706" s="6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ht="45.75" customHeight="1">
      <c r="A707" s="140"/>
      <c r="B707" s="6"/>
      <c r="C707" s="6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ht="45.75" customHeight="1">
      <c r="A708" s="140"/>
      <c r="B708" s="6"/>
      <c r="C708" s="6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ht="45.75" customHeight="1">
      <c r="A709" s="140"/>
      <c r="B709" s="6"/>
      <c r="C709" s="6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ht="45.75" customHeight="1">
      <c r="A710" s="140"/>
      <c r="B710" s="6"/>
      <c r="C710" s="6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ht="45.75" customHeight="1">
      <c r="A711" s="140"/>
      <c r="B711" s="6"/>
      <c r="C711" s="6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ht="45.75" customHeight="1">
      <c r="A712" s="140"/>
      <c r="B712" s="6"/>
      <c r="C712" s="6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ht="45.75" customHeight="1">
      <c r="A713" s="140"/>
      <c r="B713" s="6"/>
      <c r="C713" s="6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ht="45.75" customHeight="1">
      <c r="A714" s="140"/>
      <c r="B714" s="6"/>
      <c r="C714" s="6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ht="45.75" customHeight="1">
      <c r="A715" s="140"/>
      <c r="B715" s="6"/>
      <c r="C715" s="6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ht="45.75" customHeight="1">
      <c r="A716" s="140"/>
      <c r="B716" s="6"/>
      <c r="C716" s="6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ht="45.75" customHeight="1">
      <c r="A717" s="140"/>
      <c r="B717" s="6"/>
      <c r="C717" s="6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ht="45.75" customHeight="1">
      <c r="A718" s="140"/>
      <c r="B718" s="6"/>
      <c r="C718" s="6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ht="45.75" customHeight="1">
      <c r="A719" s="140"/>
      <c r="B719" s="6"/>
      <c r="C719" s="6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ht="45.75" customHeight="1">
      <c r="A720" s="140"/>
      <c r="B720" s="6"/>
      <c r="C720" s="6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ht="45.75" customHeight="1">
      <c r="A721" s="140"/>
      <c r="B721" s="6"/>
      <c r="C721" s="6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ht="45.75" customHeight="1">
      <c r="A722" s="140"/>
      <c r="B722" s="6"/>
      <c r="C722" s="6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ht="45.75" customHeight="1">
      <c r="A723" s="140"/>
      <c r="B723" s="6"/>
      <c r="C723" s="6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ht="45.75" customHeight="1">
      <c r="A724" s="140"/>
      <c r="B724" s="6"/>
      <c r="C724" s="6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ht="45.75" customHeight="1">
      <c r="A725" s="140"/>
      <c r="B725" s="6"/>
      <c r="C725" s="6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ht="45.75" customHeight="1">
      <c r="A726" s="140"/>
      <c r="B726" s="6"/>
      <c r="C726" s="6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ht="45.75" customHeight="1">
      <c r="A727" s="140"/>
      <c r="B727" s="6"/>
      <c r="C727" s="6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ht="45.75" customHeight="1">
      <c r="A728" s="140"/>
      <c r="B728" s="6"/>
      <c r="C728" s="6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ht="45.75" customHeight="1">
      <c r="A729" s="140"/>
      <c r="B729" s="6"/>
      <c r="C729" s="6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ht="45.75" customHeight="1">
      <c r="A730" s="140"/>
      <c r="B730" s="6"/>
      <c r="C730" s="6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ht="45.75" customHeight="1">
      <c r="A731" s="140"/>
      <c r="B731" s="6"/>
      <c r="C731" s="6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ht="45.75" customHeight="1">
      <c r="A732" s="140"/>
      <c r="B732" s="6"/>
      <c r="C732" s="6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ht="45.75" customHeight="1">
      <c r="A733" s="140"/>
      <c r="B733" s="6"/>
      <c r="C733" s="6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ht="45.75" customHeight="1">
      <c r="A734" s="140"/>
      <c r="B734" s="6"/>
      <c r="C734" s="6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ht="45.75" customHeight="1">
      <c r="A735" s="140"/>
      <c r="B735" s="6"/>
      <c r="C735" s="6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ht="45.75" customHeight="1">
      <c r="A736" s="140"/>
      <c r="B736" s="6"/>
      <c r="C736" s="6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ht="45.75" customHeight="1">
      <c r="A737" s="140"/>
      <c r="B737" s="6"/>
      <c r="C737" s="6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ht="45.75" customHeight="1">
      <c r="A738" s="140"/>
      <c r="B738" s="6"/>
      <c r="C738" s="6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ht="45.75" customHeight="1">
      <c r="A739" s="140"/>
      <c r="B739" s="6"/>
      <c r="C739" s="6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ht="45.75" customHeight="1">
      <c r="A740" s="140"/>
      <c r="B740" s="6"/>
      <c r="C740" s="6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ht="45.75" customHeight="1">
      <c r="A741" s="140"/>
      <c r="B741" s="6"/>
      <c r="C741" s="6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ht="45.75" customHeight="1">
      <c r="A742" s="140"/>
      <c r="B742" s="6"/>
      <c r="C742" s="6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ht="45.75" customHeight="1">
      <c r="A743" s="140"/>
      <c r="B743" s="6"/>
      <c r="C743" s="6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ht="45.75" customHeight="1">
      <c r="A744" s="140"/>
      <c r="B744" s="6"/>
      <c r="C744" s="6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ht="45.75" customHeight="1">
      <c r="A745" s="140"/>
      <c r="B745" s="6"/>
      <c r="C745" s="6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ht="45.75" customHeight="1">
      <c r="A746" s="140"/>
      <c r="B746" s="6"/>
      <c r="C746" s="6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ht="45.75" customHeight="1">
      <c r="A747" s="140"/>
      <c r="B747" s="6"/>
      <c r="C747" s="6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ht="45.75" customHeight="1">
      <c r="A748" s="140"/>
      <c r="B748" s="6"/>
      <c r="C748" s="6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ht="45.75" customHeight="1">
      <c r="A749" s="140"/>
      <c r="B749" s="6"/>
      <c r="C749" s="6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ht="45.75" customHeight="1">
      <c r="A750" s="140"/>
      <c r="B750" s="6"/>
      <c r="C750" s="6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ht="45.75" customHeight="1">
      <c r="A751" s="140"/>
      <c r="B751" s="6"/>
      <c r="C751" s="6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ht="45.75" customHeight="1">
      <c r="A752" s="140"/>
      <c r="B752" s="6"/>
      <c r="C752" s="6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ht="45.75" customHeight="1">
      <c r="A753" s="140"/>
      <c r="B753" s="6"/>
      <c r="C753" s="6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ht="45.75" customHeight="1">
      <c r="A754" s="140"/>
      <c r="B754" s="6"/>
      <c r="C754" s="6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ht="45.75" customHeight="1">
      <c r="A755" s="140"/>
      <c r="B755" s="6"/>
      <c r="C755" s="6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ht="45.75" customHeight="1">
      <c r="A756" s="140"/>
      <c r="B756" s="6"/>
      <c r="C756" s="6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ht="45.75" customHeight="1">
      <c r="A757" s="140"/>
      <c r="B757" s="6"/>
      <c r="C757" s="6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ht="45.75" customHeight="1">
      <c r="A758" s="140"/>
      <c r="B758" s="6"/>
      <c r="C758" s="6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ht="45.75" customHeight="1">
      <c r="A759" s="140"/>
      <c r="B759" s="6"/>
      <c r="C759" s="6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ht="45.75" customHeight="1">
      <c r="A760" s="140"/>
      <c r="B760" s="6"/>
      <c r="C760" s="6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ht="45.75" customHeight="1">
      <c r="A761" s="140"/>
      <c r="B761" s="6"/>
      <c r="C761" s="6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ht="45.75" customHeight="1">
      <c r="A762" s="140"/>
      <c r="B762" s="6"/>
      <c r="C762" s="6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ht="45.75" customHeight="1">
      <c r="A763" s="140"/>
      <c r="B763" s="6"/>
      <c r="C763" s="6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ht="45.75" customHeight="1">
      <c r="A764" s="140"/>
      <c r="B764" s="6"/>
      <c r="C764" s="6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ht="45.75" customHeight="1">
      <c r="A765" s="140"/>
      <c r="B765" s="6"/>
      <c r="C765" s="6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ht="45.75" customHeight="1">
      <c r="A766" s="140"/>
      <c r="B766" s="6"/>
      <c r="C766" s="6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ht="45.75" customHeight="1">
      <c r="A767" s="140"/>
      <c r="B767" s="6"/>
      <c r="C767" s="6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ht="45.75" customHeight="1">
      <c r="A768" s="140"/>
      <c r="B768" s="6"/>
      <c r="C768" s="6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ht="45.75" customHeight="1">
      <c r="A769" s="140"/>
      <c r="B769" s="6"/>
      <c r="C769" s="6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ht="45.75" customHeight="1">
      <c r="A770" s="140"/>
      <c r="B770" s="6"/>
      <c r="C770" s="6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ht="45.75" customHeight="1">
      <c r="A771" s="140"/>
      <c r="B771" s="6"/>
      <c r="C771" s="6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ht="45.75" customHeight="1">
      <c r="A772" s="140"/>
      <c r="B772" s="6"/>
      <c r="C772" s="6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ht="45.75" customHeight="1">
      <c r="A773" s="140"/>
      <c r="B773" s="6"/>
      <c r="C773" s="6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ht="45.75" customHeight="1">
      <c r="A774" s="140"/>
      <c r="B774" s="6"/>
      <c r="C774" s="6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ht="45.75" customHeight="1">
      <c r="A775" s="140"/>
      <c r="B775" s="6"/>
      <c r="C775" s="6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ht="45.75" customHeight="1">
      <c r="A776" s="140"/>
      <c r="B776" s="6"/>
      <c r="C776" s="6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ht="45.75" customHeight="1">
      <c r="A777" s="140"/>
      <c r="B777" s="6"/>
      <c r="C777" s="6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ht="45.75" customHeight="1">
      <c r="A778" s="140"/>
      <c r="B778" s="6"/>
      <c r="C778" s="6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ht="45.75" customHeight="1">
      <c r="A779" s="140"/>
      <c r="B779" s="6"/>
      <c r="C779" s="6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ht="45.75" customHeight="1">
      <c r="A780" s="140"/>
      <c r="B780" s="6"/>
      <c r="C780" s="6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ht="45.75" customHeight="1">
      <c r="A781" s="140"/>
      <c r="B781" s="6"/>
      <c r="C781" s="6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ht="45.75" customHeight="1">
      <c r="A782" s="140"/>
      <c r="B782" s="6"/>
      <c r="C782" s="6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ht="45.75" customHeight="1">
      <c r="A783" s="140"/>
      <c r="B783" s="6"/>
      <c r="C783" s="6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ht="45.75" customHeight="1">
      <c r="A784" s="140"/>
      <c r="B784" s="6"/>
      <c r="C784" s="6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ht="45.75" customHeight="1">
      <c r="A785" s="140"/>
      <c r="B785" s="6"/>
      <c r="C785" s="6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ht="45.75" customHeight="1">
      <c r="A786" s="140"/>
      <c r="B786" s="6"/>
      <c r="C786" s="6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ht="45.75" customHeight="1">
      <c r="A787" s="140"/>
      <c r="B787" s="6"/>
      <c r="C787" s="6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ht="45.75" customHeight="1">
      <c r="A788" s="140"/>
      <c r="B788" s="6"/>
      <c r="C788" s="6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ht="45.75" customHeight="1">
      <c r="A789" s="140"/>
      <c r="B789" s="6"/>
      <c r="C789" s="6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ht="45.75" customHeight="1">
      <c r="A790" s="140"/>
      <c r="B790" s="6"/>
      <c r="C790" s="6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ht="45.75" customHeight="1">
      <c r="A791" s="140"/>
      <c r="B791" s="6"/>
      <c r="C791" s="6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ht="45.75" customHeight="1">
      <c r="A792" s="140"/>
      <c r="B792" s="6"/>
      <c r="C792" s="6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ht="45.75" customHeight="1">
      <c r="A793" s="140"/>
      <c r="B793" s="6"/>
      <c r="C793" s="6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ht="45.75" customHeight="1">
      <c r="A794" s="140"/>
      <c r="B794" s="6"/>
      <c r="C794" s="6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ht="45.75" customHeight="1">
      <c r="A795" s="140"/>
      <c r="B795" s="6"/>
      <c r="C795" s="6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ht="45.75" customHeight="1">
      <c r="A796" s="140"/>
      <c r="B796" s="6"/>
      <c r="C796" s="6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ht="45.75" customHeight="1">
      <c r="A797" s="140"/>
      <c r="B797" s="6"/>
      <c r="C797" s="6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ht="45.75" customHeight="1">
      <c r="A798" s="140"/>
      <c r="B798" s="6"/>
      <c r="C798" s="6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ht="45.75" customHeight="1">
      <c r="A799" s="140"/>
      <c r="B799" s="6"/>
      <c r="C799" s="6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ht="45.75" customHeight="1">
      <c r="A800" s="140"/>
      <c r="B800" s="6"/>
      <c r="C800" s="6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ht="45.75" customHeight="1">
      <c r="A801" s="140"/>
      <c r="B801" s="6"/>
      <c r="C801" s="6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ht="45.75" customHeight="1">
      <c r="A802" s="140"/>
      <c r="B802" s="6"/>
      <c r="C802" s="6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ht="45.75" customHeight="1">
      <c r="A803" s="140"/>
      <c r="B803" s="6"/>
      <c r="C803" s="6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ht="45.75" customHeight="1">
      <c r="A804" s="140"/>
      <c r="B804" s="6"/>
      <c r="C804" s="6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ht="45.75" customHeight="1">
      <c r="A805" s="140"/>
      <c r="B805" s="6"/>
      <c r="C805" s="6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ht="45.75" customHeight="1">
      <c r="A806" s="140"/>
      <c r="B806" s="6"/>
      <c r="C806" s="6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ht="45.75" customHeight="1">
      <c r="A807" s="140"/>
      <c r="B807" s="6"/>
      <c r="C807" s="6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ht="45.75" customHeight="1">
      <c r="A808" s="140"/>
      <c r="B808" s="6"/>
      <c r="C808" s="6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ht="45.75" customHeight="1">
      <c r="A809" s="140"/>
      <c r="B809" s="6"/>
      <c r="C809" s="6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ht="45.75" customHeight="1">
      <c r="A810" s="140"/>
      <c r="B810" s="6"/>
      <c r="C810" s="6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ht="45.75" customHeight="1">
      <c r="A811" s="140"/>
      <c r="B811" s="6"/>
      <c r="C811" s="6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ht="45.75" customHeight="1">
      <c r="A812" s="140"/>
      <c r="B812" s="6"/>
      <c r="C812" s="6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ht="45.75" customHeight="1">
      <c r="A813" s="140"/>
      <c r="B813" s="6"/>
      <c r="C813" s="6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ht="45.75" customHeight="1">
      <c r="A814" s="140"/>
      <c r="B814" s="6"/>
      <c r="C814" s="6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ht="45.75" customHeight="1">
      <c r="A815" s="140"/>
      <c r="B815" s="6"/>
      <c r="C815" s="6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ht="45.75" customHeight="1">
      <c r="A816" s="140"/>
      <c r="B816" s="6"/>
      <c r="C816" s="6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ht="45.75" customHeight="1">
      <c r="A817" s="140"/>
      <c r="B817" s="6"/>
      <c r="C817" s="6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ht="45.75" customHeight="1">
      <c r="A818" s="140"/>
      <c r="B818" s="6"/>
      <c r="C818" s="6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ht="45.75" customHeight="1">
      <c r="A819" s="140"/>
      <c r="B819" s="6"/>
      <c r="C819" s="6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ht="45.75" customHeight="1">
      <c r="A820" s="140"/>
      <c r="B820" s="6"/>
      <c r="C820" s="6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ht="45.75" customHeight="1">
      <c r="A821" s="140"/>
      <c r="B821" s="6"/>
      <c r="C821" s="6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ht="45.75" customHeight="1">
      <c r="A822" s="140"/>
      <c r="B822" s="6"/>
      <c r="C822" s="6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ht="45.75" customHeight="1">
      <c r="A823" s="140"/>
      <c r="B823" s="6"/>
      <c r="C823" s="6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ht="45.75" customHeight="1">
      <c r="A824" s="140"/>
      <c r="B824" s="6"/>
      <c r="C824" s="6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ht="45.75" customHeight="1">
      <c r="A825" s="140"/>
      <c r="B825" s="6"/>
      <c r="C825" s="6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ht="45.75" customHeight="1">
      <c r="A826" s="140"/>
      <c r="B826" s="6"/>
      <c r="C826" s="6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ht="45.75" customHeight="1">
      <c r="A827" s="140"/>
      <c r="B827" s="6"/>
      <c r="C827" s="6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ht="45.75" customHeight="1">
      <c r="A828" s="140"/>
      <c r="B828" s="6"/>
      <c r="C828" s="6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ht="45.75" customHeight="1">
      <c r="A829" s="140"/>
      <c r="B829" s="6"/>
      <c r="C829" s="6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ht="45.75" customHeight="1">
      <c r="A830" s="140"/>
      <c r="B830" s="6"/>
      <c r="C830" s="6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ht="45.75" customHeight="1">
      <c r="A831" s="140"/>
      <c r="B831" s="6"/>
      <c r="C831" s="6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ht="45.75" customHeight="1">
      <c r="A832" s="140"/>
      <c r="B832" s="6"/>
      <c r="C832" s="6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ht="45.75" customHeight="1">
      <c r="A833" s="140"/>
      <c r="B833" s="6"/>
      <c r="C833" s="6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ht="45.75" customHeight="1">
      <c r="A834" s="140"/>
      <c r="B834" s="6"/>
      <c r="C834" s="6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ht="45.75" customHeight="1">
      <c r="A835" s="140"/>
      <c r="B835" s="6"/>
      <c r="C835" s="6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ht="45.75" customHeight="1">
      <c r="A836" s="140"/>
      <c r="B836" s="6"/>
      <c r="C836" s="6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ht="45.75" customHeight="1">
      <c r="A837" s="140"/>
      <c r="B837" s="6"/>
      <c r="C837" s="6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ht="45.75" customHeight="1">
      <c r="A838" s="140"/>
      <c r="B838" s="6"/>
      <c r="C838" s="6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ht="45.75" customHeight="1">
      <c r="A839" s="140"/>
      <c r="B839" s="6"/>
      <c r="C839" s="6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ht="45.75" customHeight="1">
      <c r="A840" s="140"/>
      <c r="B840" s="6"/>
      <c r="C840" s="6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ht="45.75" customHeight="1">
      <c r="A841" s="140"/>
      <c r="B841" s="6"/>
      <c r="C841" s="6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ht="45.75" customHeight="1">
      <c r="A842" s="140"/>
      <c r="B842" s="6"/>
      <c r="C842" s="6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ht="45.75" customHeight="1">
      <c r="A843" s="140"/>
      <c r="B843" s="6"/>
      <c r="C843" s="6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ht="45.75" customHeight="1">
      <c r="A844" s="140"/>
      <c r="B844" s="6"/>
      <c r="C844" s="6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ht="45.75" customHeight="1">
      <c r="A845" s="140"/>
      <c r="B845" s="6"/>
      <c r="C845" s="6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ht="45.75" customHeight="1">
      <c r="A846" s="140"/>
      <c r="B846" s="6"/>
      <c r="C846" s="6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ht="45.75" customHeight="1">
      <c r="A847" s="140"/>
      <c r="B847" s="6"/>
      <c r="C847" s="6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ht="45.75" customHeight="1">
      <c r="A848" s="140"/>
      <c r="B848" s="6"/>
      <c r="C848" s="6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ht="45.75" customHeight="1">
      <c r="A849" s="140"/>
      <c r="B849" s="6"/>
      <c r="C849" s="6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ht="45.75" customHeight="1">
      <c r="A850" s="140"/>
      <c r="B850" s="6"/>
      <c r="C850" s="6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ht="45.75" customHeight="1">
      <c r="A851" s="140"/>
      <c r="B851" s="6"/>
      <c r="C851" s="6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ht="45.75" customHeight="1">
      <c r="A852" s="140"/>
      <c r="B852" s="6"/>
      <c r="C852" s="6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ht="45.75" customHeight="1">
      <c r="A853" s="140"/>
      <c r="B853" s="6"/>
      <c r="C853" s="6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ht="45.75" customHeight="1">
      <c r="A854" s="140"/>
      <c r="B854" s="6"/>
      <c r="C854" s="6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ht="45.75" customHeight="1">
      <c r="A855" s="140"/>
      <c r="B855" s="6"/>
      <c r="C855" s="6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ht="45.75" customHeight="1">
      <c r="A856" s="140"/>
      <c r="B856" s="6"/>
      <c r="C856" s="6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ht="45.75" customHeight="1">
      <c r="A857" s="140"/>
      <c r="B857" s="6"/>
      <c r="C857" s="6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ht="45.75" customHeight="1">
      <c r="A858" s="140"/>
      <c r="B858" s="6"/>
      <c r="C858" s="6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ht="45.75" customHeight="1">
      <c r="A859" s="140"/>
      <c r="B859" s="6"/>
      <c r="C859" s="6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ht="45.75" customHeight="1">
      <c r="A860" s="140"/>
      <c r="B860" s="6"/>
      <c r="C860" s="6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ht="45.75" customHeight="1">
      <c r="A861" s="140"/>
      <c r="B861" s="6"/>
      <c r="C861" s="6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ht="45.75" customHeight="1">
      <c r="A862" s="140"/>
      <c r="B862" s="6"/>
      <c r="C862" s="6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ht="45.75" customHeight="1">
      <c r="A863" s="140"/>
      <c r="B863" s="6"/>
      <c r="C863" s="6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ht="45.75" customHeight="1">
      <c r="A864" s="140"/>
      <c r="B864" s="6"/>
      <c r="C864" s="6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ht="45.75" customHeight="1">
      <c r="A865" s="140"/>
      <c r="B865" s="6"/>
      <c r="C865" s="6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ht="45.75" customHeight="1">
      <c r="A866" s="140"/>
      <c r="B866" s="6"/>
      <c r="C866" s="6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ht="45.75" customHeight="1">
      <c r="A867" s="140"/>
      <c r="B867" s="6"/>
      <c r="C867" s="6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ht="45.75" customHeight="1">
      <c r="A868" s="140"/>
      <c r="B868" s="6"/>
      <c r="C868" s="6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ht="45.75" customHeight="1">
      <c r="A869" s="140"/>
      <c r="B869" s="6"/>
      <c r="C869" s="6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ht="45.75" customHeight="1">
      <c r="A870" s="140"/>
      <c r="B870" s="6"/>
      <c r="C870" s="6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ht="45.75" customHeight="1">
      <c r="A871" s="140"/>
      <c r="B871" s="6"/>
      <c r="C871" s="6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ht="45.75" customHeight="1">
      <c r="A872" s="140"/>
      <c r="B872" s="6"/>
      <c r="C872" s="6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ht="45.75" customHeight="1">
      <c r="A873" s="140"/>
      <c r="B873" s="6"/>
      <c r="C873" s="6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ht="45.75" customHeight="1">
      <c r="A874" s="140"/>
      <c r="B874" s="6"/>
      <c r="C874" s="6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ht="45.75" customHeight="1">
      <c r="A875" s="140"/>
      <c r="B875" s="6"/>
      <c r="C875" s="6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ht="45.75" customHeight="1">
      <c r="A876" s="140"/>
      <c r="B876" s="6"/>
      <c r="C876" s="6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ht="45.75" customHeight="1">
      <c r="A877" s="140"/>
      <c r="B877" s="6"/>
      <c r="C877" s="6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ht="45.75" customHeight="1">
      <c r="A878" s="140"/>
      <c r="B878" s="6"/>
      <c r="C878" s="6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ht="45.75" customHeight="1">
      <c r="A879" s="140"/>
      <c r="B879" s="6"/>
      <c r="C879" s="6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ht="45.75" customHeight="1">
      <c r="A880" s="140"/>
      <c r="B880" s="6"/>
      <c r="C880" s="6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ht="45.75" customHeight="1">
      <c r="A881" s="140"/>
      <c r="B881" s="6"/>
      <c r="C881" s="6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ht="45.75" customHeight="1">
      <c r="A882" s="140"/>
      <c r="B882" s="6"/>
      <c r="C882" s="6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ht="45.75" customHeight="1">
      <c r="A883" s="140"/>
      <c r="B883" s="6"/>
      <c r="C883" s="6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ht="45.75" customHeight="1">
      <c r="A884" s="140"/>
      <c r="B884" s="6"/>
      <c r="C884" s="6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ht="45.75" customHeight="1">
      <c r="A885" s="140"/>
      <c r="B885" s="6"/>
      <c r="C885" s="6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ht="45.75" customHeight="1">
      <c r="A886" s="140"/>
      <c r="B886" s="6"/>
      <c r="C886" s="6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ht="45.75" customHeight="1">
      <c r="A887" s="140"/>
      <c r="B887" s="6"/>
      <c r="C887" s="6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ht="45.75" customHeight="1">
      <c r="A888" s="140"/>
      <c r="B888" s="6"/>
      <c r="C888" s="6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ht="45.75" customHeight="1">
      <c r="A889" s="140"/>
      <c r="B889" s="6"/>
      <c r="C889" s="6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ht="45.75" customHeight="1">
      <c r="A890" s="140"/>
      <c r="B890" s="6"/>
      <c r="C890" s="6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ht="45.75" customHeight="1">
      <c r="A891" s="140"/>
      <c r="B891" s="6"/>
      <c r="C891" s="6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ht="45.75" customHeight="1">
      <c r="A892" s="140"/>
      <c r="B892" s="6"/>
      <c r="C892" s="6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ht="45.75" customHeight="1">
      <c r="A893" s="140"/>
      <c r="B893" s="6"/>
      <c r="C893" s="6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ht="45.75" customHeight="1">
      <c r="A894" s="140"/>
      <c r="B894" s="6"/>
      <c r="C894" s="6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ht="45.75" customHeight="1">
      <c r="A895" s="140"/>
      <c r="B895" s="6"/>
      <c r="C895" s="6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ht="45.75" customHeight="1">
      <c r="A896" s="140"/>
      <c r="B896" s="6"/>
      <c r="C896" s="6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ht="45.75" customHeight="1">
      <c r="A897" s="140"/>
      <c r="B897" s="6"/>
      <c r="C897" s="6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ht="45.75" customHeight="1">
      <c r="A898" s="140"/>
      <c r="B898" s="6"/>
      <c r="C898" s="6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ht="45.75" customHeight="1">
      <c r="A899" s="140"/>
      <c r="B899" s="6"/>
      <c r="C899" s="6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ht="45.75" customHeight="1">
      <c r="A900" s="140"/>
      <c r="B900" s="6"/>
      <c r="C900" s="6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ht="45.75" customHeight="1">
      <c r="A901" s="140"/>
      <c r="B901" s="6"/>
      <c r="C901" s="6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ht="45.75" customHeight="1">
      <c r="A902" s="140"/>
      <c r="B902" s="6"/>
      <c r="C902" s="6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ht="45.75" customHeight="1">
      <c r="A903" s="140"/>
      <c r="B903" s="6"/>
      <c r="C903" s="6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ht="45.75" customHeight="1">
      <c r="A904" s="140"/>
      <c r="B904" s="6"/>
      <c r="C904" s="6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ht="45.75" customHeight="1">
      <c r="A905" s="140"/>
      <c r="B905" s="6"/>
      <c r="C905" s="6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ht="45.75" customHeight="1">
      <c r="A906" s="140"/>
      <c r="B906" s="6"/>
      <c r="C906" s="6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ht="45.75" customHeight="1">
      <c r="A907" s="140"/>
      <c r="B907" s="6"/>
      <c r="C907" s="6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ht="45.75" customHeight="1">
      <c r="A908" s="140"/>
      <c r="B908" s="6"/>
      <c r="C908" s="6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ht="45.75" customHeight="1">
      <c r="A909" s="140"/>
      <c r="B909" s="6"/>
      <c r="C909" s="6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ht="45.75" customHeight="1">
      <c r="A910" s="140"/>
      <c r="B910" s="6"/>
      <c r="C910" s="6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ht="45.75" customHeight="1">
      <c r="A911" s="140"/>
      <c r="B911" s="6"/>
      <c r="C911" s="6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ht="45.75" customHeight="1">
      <c r="A912" s="140"/>
      <c r="B912" s="6"/>
      <c r="C912" s="6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ht="45.75" customHeight="1">
      <c r="A913" s="140"/>
      <c r="B913" s="6"/>
      <c r="C913" s="6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ht="45.75" customHeight="1">
      <c r="A914" s="140"/>
      <c r="B914" s="6"/>
      <c r="C914" s="6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ht="45.75" customHeight="1">
      <c r="A915" s="140"/>
      <c r="B915" s="6"/>
      <c r="C915" s="6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ht="45.75" customHeight="1">
      <c r="A916" s="140"/>
      <c r="B916" s="6"/>
      <c r="C916" s="6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ht="45.75" customHeight="1">
      <c r="A917" s="140"/>
      <c r="B917" s="6"/>
      <c r="C917" s="6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ht="45.75" customHeight="1">
      <c r="A918" s="140"/>
      <c r="B918" s="6"/>
      <c r="C918" s="6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ht="45.75" customHeight="1">
      <c r="A919" s="140"/>
      <c r="B919" s="6"/>
      <c r="C919" s="6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ht="45.75" customHeight="1">
      <c r="A920" s="140"/>
      <c r="B920" s="6"/>
      <c r="C920" s="6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ht="45.75" customHeight="1">
      <c r="A921" s="140"/>
      <c r="B921" s="6"/>
      <c r="C921" s="6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ht="45.75" customHeight="1">
      <c r="A922" s="140"/>
      <c r="B922" s="6"/>
      <c r="C922" s="6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ht="45.75" customHeight="1">
      <c r="A923" s="140"/>
      <c r="B923" s="6"/>
      <c r="C923" s="6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ht="45.75" customHeight="1">
      <c r="A924" s="140"/>
      <c r="B924" s="6"/>
      <c r="C924" s="6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ht="45.75" customHeight="1">
      <c r="A925" s="140"/>
      <c r="B925" s="6"/>
      <c r="C925" s="6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ht="45.75" customHeight="1">
      <c r="A926" s="140"/>
      <c r="B926" s="6"/>
      <c r="C926" s="6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ht="45.75" customHeight="1">
      <c r="A927" s="140"/>
      <c r="B927" s="6"/>
      <c r="C927" s="6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ht="45.75" customHeight="1">
      <c r="A928" s="140"/>
      <c r="B928" s="6"/>
      <c r="C928" s="6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ht="45.75" customHeight="1">
      <c r="A929" s="140"/>
      <c r="B929" s="6"/>
      <c r="C929" s="6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ht="45.75" customHeight="1">
      <c r="A930" s="140"/>
      <c r="B930" s="6"/>
      <c r="C930" s="6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ht="45.75" customHeight="1">
      <c r="A931" s="140"/>
      <c r="B931" s="6"/>
      <c r="C931" s="6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ht="45.75" customHeight="1">
      <c r="A932" s="140"/>
      <c r="B932" s="6"/>
      <c r="C932" s="6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ht="45.75" customHeight="1">
      <c r="A933" s="140"/>
      <c r="B933" s="6"/>
      <c r="C933" s="6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ht="45.75" customHeight="1">
      <c r="A934" s="140"/>
      <c r="B934" s="6"/>
      <c r="C934" s="6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ht="45.75" customHeight="1">
      <c r="A935" s="140"/>
      <c r="B935" s="6"/>
      <c r="C935" s="6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ht="45.75" customHeight="1">
      <c r="A936" s="140"/>
      <c r="B936" s="6"/>
      <c r="C936" s="6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ht="45.75" customHeight="1">
      <c r="A937" s="140"/>
      <c r="B937" s="6"/>
      <c r="C937" s="6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ht="45.75" customHeight="1">
      <c r="A938" s="140"/>
      <c r="B938" s="6"/>
      <c r="C938" s="6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ht="45.75" customHeight="1">
      <c r="A939" s="140"/>
      <c r="B939" s="6"/>
      <c r="C939" s="6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ht="45.75" customHeight="1">
      <c r="A940" s="140"/>
      <c r="B940" s="6"/>
      <c r="C940" s="6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ht="45.75" customHeight="1">
      <c r="A941" s="140"/>
      <c r="B941" s="6"/>
      <c r="C941" s="6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ht="45.75" customHeight="1">
      <c r="A942" s="140"/>
      <c r="B942" s="6"/>
      <c r="C942" s="6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ht="45.75" customHeight="1">
      <c r="A943" s="140"/>
      <c r="B943" s="6"/>
      <c r="C943" s="6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ht="45.75" customHeight="1">
      <c r="A944" s="140"/>
      <c r="B944" s="6"/>
      <c r="C944" s="6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ht="45.75" customHeight="1">
      <c r="A945" s="140"/>
      <c r="B945" s="6"/>
      <c r="C945" s="6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ht="45.75" customHeight="1">
      <c r="A946" s="140"/>
      <c r="B946" s="6"/>
      <c r="C946" s="6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ht="45.75" customHeight="1">
      <c r="A947" s="140"/>
      <c r="B947" s="6"/>
      <c r="C947" s="6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ht="45.75" customHeight="1">
      <c r="A948" s="140"/>
      <c r="B948" s="6"/>
      <c r="C948" s="6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ht="45.75" customHeight="1">
      <c r="A949" s="140"/>
      <c r="B949" s="6"/>
      <c r="C949" s="6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ht="45.75" customHeight="1">
      <c r="A950" s="140"/>
      <c r="B950" s="6"/>
      <c r="C950" s="6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ht="45.75" customHeight="1">
      <c r="A951" s="140"/>
      <c r="B951" s="6"/>
      <c r="C951" s="6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ht="45.75" customHeight="1">
      <c r="A952" s="140"/>
      <c r="B952" s="6"/>
      <c r="C952" s="6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ht="45.75" customHeight="1">
      <c r="A953" s="140"/>
      <c r="B953" s="6"/>
      <c r="C953" s="6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ht="45.75" customHeight="1">
      <c r="A954" s="140"/>
      <c r="B954" s="6"/>
      <c r="C954" s="6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ht="45.75" customHeight="1">
      <c r="A955" s="140"/>
      <c r="B955" s="6"/>
      <c r="C955" s="6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ht="45.75" customHeight="1">
      <c r="A956" s="140"/>
      <c r="B956" s="6"/>
      <c r="C956" s="6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ht="45.75" customHeight="1">
      <c r="A957" s="140"/>
      <c r="B957" s="6"/>
      <c r="C957" s="6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ht="45.75" customHeight="1">
      <c r="A958" s="140"/>
      <c r="B958" s="6"/>
      <c r="C958" s="6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ht="45.75" customHeight="1">
      <c r="A959" s="140"/>
      <c r="B959" s="6"/>
      <c r="C959" s="6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ht="45.75" customHeight="1">
      <c r="A960" s="140"/>
      <c r="B960" s="6"/>
      <c r="C960" s="6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ht="45.75" customHeight="1">
      <c r="A961" s="140"/>
      <c r="B961" s="6"/>
      <c r="C961" s="6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ht="45.75" customHeight="1">
      <c r="A962" s="140"/>
      <c r="B962" s="6"/>
      <c r="C962" s="6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ht="45.75" customHeight="1">
      <c r="A963" s="140"/>
      <c r="B963" s="6"/>
      <c r="C963" s="6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ht="45.75" customHeight="1">
      <c r="A964" s="140"/>
      <c r="B964" s="6"/>
      <c r="C964" s="6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ht="45.75" customHeight="1">
      <c r="A965" s="140"/>
      <c r="B965" s="6"/>
      <c r="C965" s="6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ht="45.75" customHeight="1">
      <c r="A966" s="140"/>
      <c r="B966" s="6"/>
      <c r="C966" s="6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ht="45.75" customHeight="1">
      <c r="A967" s="140"/>
      <c r="B967" s="6"/>
      <c r="C967" s="6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ht="45.75" customHeight="1">
      <c r="A968" s="140"/>
      <c r="B968" s="6"/>
      <c r="C968" s="6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ht="45.75" customHeight="1">
      <c r="A969" s="140"/>
      <c r="B969" s="6"/>
      <c r="C969" s="6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ht="45.75" customHeight="1">
      <c r="A970" s="140"/>
      <c r="B970" s="6"/>
      <c r="C970" s="6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ht="45.75" customHeight="1">
      <c r="A971" s="140"/>
      <c r="B971" s="6"/>
      <c r="C971" s="6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ht="45.75" customHeight="1">
      <c r="A972" s="140"/>
      <c r="B972" s="6"/>
      <c r="C972" s="6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ht="45.75" customHeight="1">
      <c r="A973" s="140"/>
      <c r="B973" s="6"/>
      <c r="C973" s="6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ht="45.75" customHeight="1">
      <c r="A974" s="140"/>
      <c r="B974" s="6"/>
      <c r="C974" s="6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ht="45.75" customHeight="1">
      <c r="A975" s="140"/>
      <c r="B975" s="6"/>
      <c r="C975" s="6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ht="45.75" customHeight="1">
      <c r="A976" s="140"/>
      <c r="B976" s="6"/>
      <c r="C976" s="6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ht="45.75" customHeight="1">
      <c r="A977" s="140"/>
      <c r="B977" s="6"/>
      <c r="C977" s="6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ht="45.75" customHeight="1">
      <c r="A978" s="140"/>
      <c r="B978" s="6"/>
      <c r="C978" s="6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ht="45.75" customHeight="1">
      <c r="A979" s="140"/>
      <c r="B979" s="6"/>
      <c r="C979" s="6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ht="45.75" customHeight="1">
      <c r="A980" s="140"/>
      <c r="B980" s="6"/>
      <c r="C980" s="6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ht="45.75" customHeight="1">
      <c r="A981" s="140"/>
      <c r="B981" s="6"/>
      <c r="C981" s="6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ht="45.75" customHeight="1">
      <c r="A982" s="140"/>
      <c r="B982" s="6"/>
      <c r="C982" s="6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ht="45.75" customHeight="1">
      <c r="A983" s="140"/>
      <c r="B983" s="6"/>
      <c r="C983" s="6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ht="45.75" customHeight="1">
      <c r="A984" s="140"/>
      <c r="B984" s="6"/>
      <c r="C984" s="6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ht="45.75" customHeight="1">
      <c r="A985" s="140"/>
      <c r="B985" s="6"/>
      <c r="C985" s="6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ht="45.75" customHeight="1">
      <c r="A986" s="140"/>
      <c r="B986" s="6"/>
      <c r="C986" s="6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ht="45.75" customHeight="1">
      <c r="A987" s="140"/>
      <c r="B987" s="6"/>
      <c r="C987" s="6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ht="45.75" customHeight="1">
      <c r="A988" s="140"/>
      <c r="B988" s="6"/>
      <c r="C988" s="6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ht="45.75" customHeight="1">
      <c r="A989" s="140"/>
      <c r="B989" s="6"/>
      <c r="C989" s="6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ht="45.75" customHeight="1">
      <c r="A990" s="140"/>
      <c r="B990" s="6"/>
      <c r="C990" s="6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ht="45.75" customHeight="1">
      <c r="A991" s="140"/>
      <c r="B991" s="6"/>
      <c r="C991" s="6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ht="45.75" customHeight="1">
      <c r="A992" s="140"/>
      <c r="B992" s="6"/>
      <c r="C992" s="6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ht="45.75" customHeight="1">
      <c r="A993" s="140"/>
      <c r="B993" s="6"/>
      <c r="C993" s="6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ht="45.75" customHeight="1">
      <c r="A994" s="140"/>
      <c r="B994" s="6"/>
      <c r="C994" s="6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ht="45.75" customHeight="1">
      <c r="A995" s="140"/>
      <c r="B995" s="6"/>
      <c r="C995" s="6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ht="45.75" customHeight="1">
      <c r="A996" s="140"/>
      <c r="B996" s="6"/>
      <c r="C996" s="6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ht="45.75" customHeight="1">
      <c r="A997" s="140"/>
      <c r="B997" s="6"/>
      <c r="C997" s="6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ht="45.75" customHeight="1">
      <c r="A998" s="140"/>
      <c r="B998" s="6"/>
      <c r="C998" s="6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ht="45.75" customHeight="1">
      <c r="A999" s="140"/>
      <c r="B999" s="6"/>
      <c r="C999" s="6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ht="45.75" customHeight="1">
      <c r="A1000" s="140"/>
      <c r="B1000" s="6"/>
      <c r="C1000" s="6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1.22" defaultRowHeight="15.0"/>
  <cols>
    <col customWidth="1" min="1" max="26" width="8.56"/>
  </cols>
  <sheetData>
    <row r="1" ht="15.0" customHeight="1">
      <c r="A1" s="6" t="s">
        <v>1729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5.0" customHeight="1">
      <c r="A4" s="6" t="s">
        <v>1733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0" customHeight="1">
      <c r="A5" s="25" t="str">
        <f>HYPERLINK("mailto:contact@beyondbordersoutfitters.com","contact@beyondbordersoutfitters.com")</f>
        <v>contact@beyondbordersoutfitters.com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0" customHeight="1">
      <c r="A7" s="6" t="s">
        <v>1735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1.22" defaultRowHeight="15.0"/>
  <cols>
    <col customWidth="1" min="1" max="1" width="8.56"/>
    <col customWidth="1" min="2" max="2" width="67.0"/>
    <col customWidth="1" min="3" max="26" width="8.56"/>
  </cols>
  <sheetData>
    <row r="1" ht="31.5" customHeight="1">
      <c r="A1" s="7"/>
      <c r="B1" s="146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31.5" customHeight="1">
      <c r="A2" s="7"/>
      <c r="B2" s="146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31.5" customHeight="1">
      <c r="A3" s="7"/>
      <c r="B3" s="146" t="s">
        <v>1748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31.5" customHeight="1">
      <c r="A4" s="7"/>
      <c r="B4" s="146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31.5" customHeight="1">
      <c r="A5" s="7"/>
      <c r="B5" s="14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31.5" customHeight="1">
      <c r="A6" s="7"/>
      <c r="B6" s="146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31.5" customHeight="1">
      <c r="A7" s="7"/>
      <c r="B7" s="146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31.5" customHeight="1">
      <c r="A8" s="7"/>
      <c r="B8" s="146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31.5" customHeight="1">
      <c r="A9" s="7"/>
      <c r="B9" s="146">
        <v>2.0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31.5" customHeight="1">
      <c r="A10" s="7"/>
      <c r="B10" s="146" t="s">
        <v>659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31.5" customHeight="1">
      <c r="A11" s="7"/>
      <c r="B11" s="14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31.5" customHeight="1">
      <c r="A12" s="7"/>
      <c r="B12" s="14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31.5" customHeight="1">
      <c r="A13" s="7"/>
      <c r="B13" s="14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31.5" customHeight="1">
      <c r="A14" s="7"/>
      <c r="B14" s="14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31.5" customHeight="1">
      <c r="A15" s="7"/>
      <c r="B15" s="14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31.5" customHeight="1">
      <c r="A16" s="7"/>
      <c r="B16" s="146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31.5" customHeight="1">
      <c r="A17" s="7"/>
      <c r="B17" s="146" t="s">
        <v>665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31.5" customHeight="1">
      <c r="A18" s="7"/>
      <c r="B18" s="146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31.5" customHeight="1">
      <c r="A19" s="7"/>
      <c r="B19" s="146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31.5" customHeight="1">
      <c r="A20" s="7"/>
      <c r="B20" s="146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31.5" customHeight="1">
      <c r="A21" s="7"/>
      <c r="B21" s="146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31.5" customHeight="1">
      <c r="A22" s="7"/>
      <c r="B22" s="146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31.5" customHeight="1">
      <c r="A23" s="7"/>
      <c r="B23" s="146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31.5" customHeight="1">
      <c r="A24" s="7"/>
      <c r="B24" s="14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31.5" customHeight="1">
      <c r="A25" s="7"/>
      <c r="B25" s="148" t="s">
        <v>675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31.5" customHeight="1">
      <c r="A26" s="7"/>
      <c r="B26" s="146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31.5" customHeight="1">
      <c r="A27" s="7"/>
      <c r="B27" s="146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31.5" customHeight="1">
      <c r="A28" s="7"/>
      <c r="B28" s="146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31.5" customHeight="1">
      <c r="A29" s="7"/>
      <c r="B29" s="146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31.5" customHeight="1">
      <c r="A30" s="7"/>
      <c r="B30" s="146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31.5" customHeight="1">
      <c r="A31" s="7"/>
      <c r="B31" s="146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31.5" customHeight="1">
      <c r="A32" s="7"/>
      <c r="B32" s="146" t="s">
        <v>681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31.5" customHeight="1">
      <c r="A33" s="7"/>
      <c r="B33" s="14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31.5" customHeight="1">
      <c r="A34" s="7"/>
      <c r="B34" s="146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31.5" customHeight="1">
      <c r="A35" s="7"/>
      <c r="B35" s="14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ht="31.5" customHeight="1">
      <c r="A36" s="7"/>
      <c r="B36" s="146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ht="31.5" customHeight="1">
      <c r="A37" s="7"/>
      <c r="B37" s="146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ht="31.5" customHeight="1">
      <c r="A38" s="7"/>
      <c r="B38" s="146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ht="31.5" customHeight="1">
      <c r="A39" s="7"/>
      <c r="B39" s="146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ht="31.5" customHeight="1">
      <c r="A40" s="7"/>
      <c r="B40" s="146" t="s">
        <v>688</v>
      </c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ht="31.5" customHeight="1">
      <c r="A41" s="7"/>
      <c r="B41" s="146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ht="31.5" customHeight="1">
      <c r="A42" s="7"/>
      <c r="B42" s="146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ht="31.5" customHeight="1">
      <c r="A43" s="7"/>
      <c r="B43" s="146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ht="31.5" customHeight="1">
      <c r="A44" s="7"/>
      <c r="B44" s="146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ht="31.5" customHeight="1">
      <c r="A45" s="7"/>
      <c r="B45" s="146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ht="31.5" customHeight="1">
      <c r="A46" s="7"/>
      <c r="B46" s="146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ht="31.5" customHeight="1">
      <c r="A47" s="7"/>
      <c r="B47" s="146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ht="31.5" customHeight="1">
      <c r="A48" s="7"/>
      <c r="B48" s="146" t="s">
        <v>698</v>
      </c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ht="31.5" customHeight="1">
      <c r="A49" s="7"/>
      <c r="B49" s="146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ht="31.5" customHeight="1">
      <c r="A50" s="7"/>
      <c r="B50" s="146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ht="31.5" customHeight="1">
      <c r="A51" s="7"/>
      <c r="B51" s="146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ht="31.5" customHeight="1">
      <c r="A52" s="7"/>
      <c r="B52" s="146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ht="31.5" customHeight="1">
      <c r="A53" s="7"/>
      <c r="B53" s="146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ht="31.5" customHeight="1">
      <c r="A54" s="7"/>
      <c r="B54" s="146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ht="31.5" customHeight="1">
      <c r="A55" s="7"/>
      <c r="B55" s="146" t="s">
        <v>703</v>
      </c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ht="31.5" customHeight="1">
      <c r="A56" s="7"/>
      <c r="B56" s="146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ht="31.5" customHeight="1">
      <c r="A57" s="7"/>
      <c r="B57" s="146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ht="31.5" customHeight="1">
      <c r="A58" s="7"/>
      <c r="B58" s="146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ht="31.5" customHeight="1">
      <c r="A59" s="7"/>
      <c r="B59" s="146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ht="31.5" customHeight="1">
      <c r="A60" s="7"/>
      <c r="B60" s="146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ht="31.5" customHeight="1">
      <c r="A61" s="7"/>
      <c r="B61" s="146" t="s">
        <v>712</v>
      </c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ht="31.5" customHeight="1">
      <c r="A62" s="7"/>
      <c r="B62" s="146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ht="31.5" customHeight="1">
      <c r="A63" s="7"/>
      <c r="B63" s="146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ht="31.5" customHeight="1">
      <c r="A64" s="7"/>
      <c r="B64" s="146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ht="31.5" customHeight="1">
      <c r="A65" s="7"/>
      <c r="B65" s="146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ht="31.5" customHeight="1">
      <c r="A66" s="7"/>
      <c r="B66" s="146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ht="31.5" customHeight="1">
      <c r="A67" s="7"/>
      <c r="B67" s="146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ht="31.5" customHeight="1">
      <c r="A68" s="7"/>
      <c r="B68" s="146" t="s">
        <v>721</v>
      </c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ht="31.5" customHeight="1">
      <c r="A69" s="7"/>
      <c r="B69" s="146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ht="31.5" customHeight="1">
      <c r="A70" s="7"/>
      <c r="B70" s="146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ht="31.5" customHeight="1">
      <c r="A71" s="7"/>
      <c r="B71" s="146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ht="31.5" customHeight="1">
      <c r="A72" s="7"/>
      <c r="B72" s="146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ht="31.5" customHeight="1">
      <c r="A73" s="7"/>
      <c r="B73" s="146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ht="31.5" customHeight="1">
      <c r="A74" s="7"/>
      <c r="B74" s="146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ht="31.5" customHeight="1">
      <c r="A75" s="7"/>
      <c r="B75" s="146" t="s">
        <v>730</v>
      </c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ht="31.5" customHeight="1">
      <c r="A76" s="7"/>
      <c r="B76" s="146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ht="31.5" customHeight="1">
      <c r="A77" s="7"/>
      <c r="B77" s="146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ht="31.5" customHeight="1">
      <c r="A78" s="7"/>
      <c r="B78" s="146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ht="31.5" customHeight="1">
      <c r="A79" s="7"/>
      <c r="B79" s="146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ht="31.5" customHeight="1">
      <c r="A80" s="7"/>
      <c r="B80" s="146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ht="31.5" customHeight="1">
      <c r="A81" s="7"/>
      <c r="B81" s="146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ht="31.5" customHeight="1">
      <c r="A82" s="7"/>
      <c r="B82" s="146" t="s">
        <v>752</v>
      </c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ht="31.5" customHeight="1">
      <c r="A83" s="7"/>
      <c r="B83" s="146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ht="31.5" customHeight="1">
      <c r="A84" s="7"/>
      <c r="B84" s="146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ht="31.5" customHeight="1">
      <c r="A85" s="7"/>
      <c r="B85" s="146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ht="31.5" customHeight="1">
      <c r="A86" s="7"/>
      <c r="B86" s="146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ht="31.5" customHeight="1">
      <c r="A87" s="7"/>
      <c r="B87" s="146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ht="31.5" customHeight="1">
      <c r="A88" s="7"/>
      <c r="B88" s="146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ht="31.5" customHeight="1">
      <c r="A89" s="7"/>
      <c r="B89" s="146" t="s">
        <v>776</v>
      </c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ht="31.5" customHeight="1">
      <c r="A90" s="7"/>
      <c r="B90" s="14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ht="31.5" customHeight="1">
      <c r="A91" s="7"/>
      <c r="B91" s="146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ht="31.5" customHeight="1">
      <c r="A92" s="7"/>
      <c r="B92" s="146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ht="31.5" customHeight="1">
      <c r="A93" s="7"/>
      <c r="B93" s="146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ht="31.5" customHeight="1">
      <c r="A94" s="7"/>
      <c r="B94" s="146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ht="31.5" customHeight="1">
      <c r="A95" s="7"/>
      <c r="B95" s="146" t="s">
        <v>791</v>
      </c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ht="31.5" customHeight="1">
      <c r="A96" s="7"/>
      <c r="B96" s="146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ht="31.5" customHeight="1">
      <c r="A97" s="7"/>
      <c r="B97" s="146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ht="31.5" customHeight="1">
      <c r="A98" s="7"/>
      <c r="B98" s="146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ht="31.5" customHeight="1">
      <c r="A99" s="7"/>
      <c r="B99" s="146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ht="31.5" customHeight="1">
      <c r="A100" s="7"/>
      <c r="B100" s="146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ht="31.5" customHeight="1">
      <c r="A101" s="7"/>
      <c r="B101" s="146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ht="31.5" customHeight="1">
      <c r="A102" s="7"/>
      <c r="B102" s="146" t="s">
        <v>804</v>
      </c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ht="31.5" customHeight="1">
      <c r="A103" s="7"/>
      <c r="B103" s="146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ht="31.5" customHeight="1">
      <c r="A104" s="7"/>
      <c r="B104" s="146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ht="31.5" customHeight="1">
      <c r="A105" s="7"/>
      <c r="B105" s="146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ht="31.5" customHeight="1">
      <c r="A106" s="7"/>
      <c r="B106" s="146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ht="31.5" customHeight="1">
      <c r="A107" s="7"/>
      <c r="B107" s="146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ht="31.5" customHeight="1">
      <c r="A108" s="7"/>
      <c r="B108" s="146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ht="31.5" customHeight="1">
      <c r="A109" s="7"/>
      <c r="B109" s="146" t="s">
        <v>818</v>
      </c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ht="31.5" customHeight="1">
      <c r="A110" s="7"/>
      <c r="B110" s="146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ht="31.5" customHeight="1">
      <c r="A111" s="7"/>
      <c r="B111" s="146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ht="31.5" customHeight="1">
      <c r="A112" s="7"/>
      <c r="B112" s="146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ht="31.5" customHeight="1">
      <c r="A113" s="7"/>
      <c r="B113" s="146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ht="31.5" customHeight="1">
      <c r="A114" s="7"/>
      <c r="B114" s="146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ht="31.5" customHeight="1">
      <c r="A115" s="7"/>
      <c r="B115" s="146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ht="31.5" customHeight="1">
      <c r="A116" s="7"/>
      <c r="B116" s="146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ht="31.5" customHeight="1">
      <c r="A117" s="7"/>
      <c r="B117" s="146" t="s">
        <v>829</v>
      </c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ht="31.5" customHeight="1">
      <c r="A118" s="7"/>
      <c r="B118" s="146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ht="31.5" customHeight="1">
      <c r="A119" s="7"/>
      <c r="B119" s="146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ht="31.5" customHeight="1">
      <c r="A120" s="7"/>
      <c r="B120" s="146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ht="31.5" customHeight="1">
      <c r="A121" s="7"/>
      <c r="B121" s="146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ht="31.5" customHeight="1">
      <c r="A122" s="7"/>
      <c r="B122" s="146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ht="31.5" customHeight="1">
      <c r="A123" s="7"/>
      <c r="B123" s="146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ht="31.5" customHeight="1">
      <c r="A124" s="7"/>
      <c r="B124" s="146" t="s">
        <v>850</v>
      </c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ht="31.5" customHeight="1">
      <c r="A125" s="7"/>
      <c r="B125" s="146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ht="31.5" customHeight="1">
      <c r="A126" s="7"/>
      <c r="B126" s="14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ht="31.5" customHeight="1">
      <c r="A127" s="7"/>
      <c r="B127" s="146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ht="31.5" customHeight="1">
      <c r="A128" s="7"/>
      <c r="B128" s="146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ht="31.5" customHeight="1">
      <c r="A129" s="7"/>
      <c r="B129" s="146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ht="31.5" customHeight="1">
      <c r="A130" s="7"/>
      <c r="B130" s="146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ht="31.5" customHeight="1">
      <c r="A131" s="7"/>
      <c r="B131" s="146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ht="31.5" customHeight="1">
      <c r="A132" s="7"/>
      <c r="B132" s="146" t="s">
        <v>874</v>
      </c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ht="31.5" customHeight="1">
      <c r="A133" s="7"/>
      <c r="B133" s="146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ht="31.5" customHeight="1">
      <c r="A134" s="7"/>
      <c r="B134" s="146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ht="31.5" customHeight="1">
      <c r="A135" s="7"/>
      <c r="B135" s="146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ht="31.5" customHeight="1">
      <c r="A136" s="7"/>
      <c r="B136" s="146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ht="31.5" customHeight="1">
      <c r="A137" s="7"/>
      <c r="B137" s="146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ht="31.5" customHeight="1">
      <c r="A138" s="7"/>
      <c r="B138" s="146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ht="31.5" customHeight="1">
      <c r="A139" s="7"/>
      <c r="B139" s="146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ht="31.5" customHeight="1">
      <c r="A140" s="7"/>
      <c r="B140" s="146" t="s">
        <v>889</v>
      </c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ht="31.5" customHeight="1">
      <c r="A141" s="7"/>
      <c r="B141" s="146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ht="31.5" customHeight="1">
      <c r="A142" s="7"/>
      <c r="B142" s="146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ht="31.5" customHeight="1">
      <c r="A143" s="7"/>
      <c r="B143" s="146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ht="31.5" customHeight="1">
      <c r="A144" s="7"/>
      <c r="B144" s="146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ht="31.5" customHeight="1">
      <c r="A145" s="7"/>
      <c r="B145" s="146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ht="31.5" customHeight="1">
      <c r="A146" s="7"/>
      <c r="B146" s="146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ht="31.5" customHeight="1">
      <c r="A147" s="7"/>
      <c r="B147" s="146" t="s">
        <v>908</v>
      </c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ht="31.5" customHeight="1">
      <c r="A148" s="7"/>
      <c r="B148" s="146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ht="31.5" customHeight="1">
      <c r="A149" s="7"/>
      <c r="B149" s="146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ht="31.5" customHeight="1">
      <c r="A150" s="7"/>
      <c r="B150" s="146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ht="31.5" customHeight="1">
      <c r="A151" s="7"/>
      <c r="B151" s="146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ht="31.5" customHeight="1">
      <c r="A152" s="7"/>
      <c r="B152" s="146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ht="31.5" customHeight="1">
      <c r="A153" s="7"/>
      <c r="B153" s="146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ht="31.5" customHeight="1">
      <c r="A154" s="7"/>
      <c r="B154" s="146" t="s">
        <v>919</v>
      </c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ht="31.5" customHeight="1">
      <c r="A155" s="7"/>
      <c r="B155" s="146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ht="31.5" customHeight="1">
      <c r="A156" s="7"/>
      <c r="B156" s="146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ht="31.5" customHeight="1">
      <c r="A157" s="7"/>
      <c r="B157" s="146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ht="31.5" customHeight="1">
      <c r="A158" s="7"/>
      <c r="B158" s="146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ht="31.5" customHeight="1">
      <c r="A159" s="7"/>
      <c r="B159" s="146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ht="31.5" customHeight="1">
      <c r="A160" s="7"/>
      <c r="B160" s="146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ht="31.5" customHeight="1">
      <c r="A161" s="7"/>
      <c r="B161" s="148" t="s">
        <v>948</v>
      </c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ht="31.5" customHeight="1">
      <c r="A162" s="7"/>
      <c r="B162" s="146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ht="31.5" customHeight="1">
      <c r="A163" s="7"/>
      <c r="B163" s="146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ht="31.5" customHeight="1">
      <c r="A164" s="7"/>
      <c r="B164" s="146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ht="31.5" customHeight="1">
      <c r="A165" s="7"/>
      <c r="B165" s="146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ht="31.5" customHeight="1">
      <c r="A166" s="7"/>
      <c r="B166" s="146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ht="31.5" customHeight="1">
      <c r="A167" s="7"/>
      <c r="B167" s="146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ht="31.5" customHeight="1">
      <c r="A168" s="7"/>
      <c r="B168" s="146" t="s">
        <v>959</v>
      </c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ht="31.5" customHeight="1">
      <c r="A169" s="7"/>
      <c r="B169" s="146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ht="31.5" customHeight="1">
      <c r="A170" s="7"/>
      <c r="B170" s="146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ht="31.5" customHeight="1">
      <c r="A171" s="7"/>
      <c r="B171" s="146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ht="31.5" customHeight="1">
      <c r="A172" s="7"/>
      <c r="B172" s="146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ht="31.5" customHeight="1">
      <c r="A173" s="7"/>
      <c r="B173" s="146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ht="31.5" customHeight="1">
      <c r="A174" s="7"/>
      <c r="B174" s="146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ht="31.5" customHeight="1">
      <c r="A175" s="7"/>
      <c r="B175" s="146" t="s">
        <v>972</v>
      </c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ht="31.5" customHeight="1">
      <c r="A176" s="7"/>
      <c r="B176" s="146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ht="31.5" customHeight="1">
      <c r="A177" s="7"/>
      <c r="B177" s="146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ht="31.5" customHeight="1">
      <c r="A178" s="7"/>
      <c r="B178" s="146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ht="31.5" customHeight="1">
      <c r="A179" s="7"/>
      <c r="B179" s="146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ht="31.5" customHeight="1">
      <c r="A180" s="7"/>
      <c r="B180" s="146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ht="31.5" customHeight="1">
      <c r="A181" s="7"/>
      <c r="B181" s="146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ht="31.5" customHeight="1">
      <c r="A182" s="7"/>
      <c r="B182" s="146" t="s">
        <v>989</v>
      </c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ht="31.5" customHeight="1">
      <c r="A183" s="7"/>
      <c r="B183" s="146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ht="31.5" customHeight="1">
      <c r="A184" s="7"/>
      <c r="B184" s="14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ht="31.5" customHeight="1">
      <c r="A185" s="7"/>
      <c r="B185" s="14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ht="31.5" customHeight="1">
      <c r="A186" s="7"/>
      <c r="B186" s="146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ht="31.5" customHeight="1">
      <c r="A187" s="7"/>
      <c r="B187" s="146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ht="31.5" customHeight="1">
      <c r="A188" s="7"/>
      <c r="B188" s="146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ht="31.5" customHeight="1">
      <c r="A189" s="7"/>
      <c r="B189" s="146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ht="31.5" customHeight="1">
      <c r="A190" s="7"/>
      <c r="B190" s="146" t="s">
        <v>1005</v>
      </c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ht="31.5" customHeight="1">
      <c r="A191" s="7"/>
      <c r="B191" s="146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ht="31.5" customHeight="1">
      <c r="A192" s="7"/>
      <c r="B192" s="14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ht="31.5" customHeight="1">
      <c r="A193" s="7"/>
      <c r="B193" s="146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ht="31.5" customHeight="1">
      <c r="A194" s="7"/>
      <c r="B194" s="146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ht="31.5" customHeight="1">
      <c r="A195" s="7"/>
      <c r="B195" s="146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ht="31.5" customHeight="1">
      <c r="A196" s="7"/>
      <c r="B196" s="146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ht="31.5" customHeight="1">
      <c r="A197" s="7"/>
      <c r="B197" s="146" t="s">
        <v>1025</v>
      </c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ht="31.5" customHeight="1">
      <c r="A198" s="7"/>
      <c r="B198" s="146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ht="31.5" customHeight="1">
      <c r="A199" s="7"/>
      <c r="B199" s="146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ht="31.5" customHeight="1">
      <c r="A200" s="7"/>
      <c r="B200" s="146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ht="31.5" customHeight="1">
      <c r="A201" s="7"/>
      <c r="B201" s="146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ht="31.5" customHeight="1">
      <c r="A202" s="7"/>
      <c r="B202" s="146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ht="31.5" customHeight="1">
      <c r="A203" s="7"/>
      <c r="B203" s="146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ht="31.5" customHeight="1">
      <c r="A204" s="7"/>
      <c r="B204" s="146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ht="31.5" customHeight="1">
      <c r="A205" s="7"/>
      <c r="B205" s="146" t="s">
        <v>1049</v>
      </c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ht="31.5" customHeight="1">
      <c r="A206" s="7"/>
      <c r="B206" s="146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ht="31.5" customHeight="1">
      <c r="A207" s="7"/>
      <c r="B207" s="146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ht="31.5" customHeight="1">
      <c r="A208" s="7"/>
      <c r="B208" s="146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ht="31.5" customHeight="1">
      <c r="A209" s="7"/>
      <c r="B209" s="146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ht="31.5" customHeight="1">
      <c r="A210" s="7"/>
      <c r="B210" s="146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ht="31.5" customHeight="1">
      <c r="A211" s="7"/>
      <c r="B211" s="146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ht="31.5" customHeight="1">
      <c r="A212" s="7"/>
      <c r="B212" s="146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ht="31.5" customHeight="1">
      <c r="A213" s="7"/>
      <c r="B213" s="148" t="s">
        <v>1058</v>
      </c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ht="31.5" customHeight="1">
      <c r="A214" s="7"/>
      <c r="B214" s="146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ht="31.5" customHeight="1">
      <c r="A215" s="7"/>
      <c r="B215" s="146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ht="31.5" customHeight="1">
      <c r="A216" s="7"/>
      <c r="B216" s="146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ht="31.5" customHeight="1">
      <c r="A217" s="7"/>
      <c r="B217" s="146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ht="31.5" customHeight="1">
      <c r="A218" s="7"/>
      <c r="B218" s="146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ht="31.5" customHeight="1">
      <c r="A219" s="7"/>
      <c r="B219" s="146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ht="31.5" customHeight="1">
      <c r="A220" s="7"/>
      <c r="B220" s="146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ht="31.5" customHeight="1">
      <c r="A221" s="7"/>
      <c r="B221" s="146" t="s">
        <v>1071</v>
      </c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ht="31.5" customHeight="1">
      <c r="A222" s="7"/>
      <c r="B222" s="146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ht="31.5" customHeight="1">
      <c r="A223" s="7"/>
      <c r="B223" s="146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ht="31.5" customHeight="1">
      <c r="A224" s="7"/>
      <c r="B224" s="146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ht="31.5" customHeight="1">
      <c r="A225" s="7"/>
      <c r="B225" s="146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ht="31.5" customHeight="1">
      <c r="A226" s="7"/>
      <c r="B226" s="146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ht="31.5" customHeight="1">
      <c r="A227" s="7"/>
      <c r="B227" s="146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ht="31.5" customHeight="1">
      <c r="A228" s="7"/>
      <c r="B228" s="146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ht="31.5" customHeight="1">
      <c r="A229" s="7"/>
      <c r="B229" s="146" t="s">
        <v>1097</v>
      </c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ht="31.5" customHeight="1">
      <c r="A230" s="7"/>
      <c r="B230" s="146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ht="31.5" customHeight="1">
      <c r="A231" s="7"/>
      <c r="B231" s="146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ht="31.5" customHeight="1">
      <c r="A232" s="7"/>
      <c r="B232" s="146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ht="31.5" customHeight="1">
      <c r="A233" s="7"/>
      <c r="B233" s="146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ht="31.5" customHeight="1">
      <c r="A234" s="7"/>
      <c r="B234" s="146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ht="31.5" customHeight="1">
      <c r="A235" s="7"/>
      <c r="B235" s="146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ht="31.5" customHeight="1">
      <c r="A236" s="7"/>
      <c r="B236" s="146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ht="31.5" customHeight="1">
      <c r="A237" s="7"/>
      <c r="B237" s="146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ht="31.5" customHeight="1">
      <c r="A238" s="7"/>
      <c r="B238" s="146" t="s">
        <v>1120</v>
      </c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ht="31.5" customHeight="1">
      <c r="A239" s="7"/>
      <c r="B239" s="146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ht="31.5" customHeight="1">
      <c r="A240" s="7"/>
      <c r="B240" s="146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ht="31.5" customHeight="1">
      <c r="A241" s="7"/>
      <c r="B241" s="146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ht="31.5" customHeight="1">
      <c r="A242" s="7"/>
      <c r="B242" s="146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ht="31.5" customHeight="1">
      <c r="A243" s="7"/>
      <c r="B243" s="146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ht="31.5" customHeight="1">
      <c r="A244" s="7"/>
      <c r="B244" s="146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ht="31.5" customHeight="1">
      <c r="A245" s="7"/>
      <c r="B245" s="146" t="s">
        <v>1139</v>
      </c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ht="31.5" customHeight="1">
      <c r="A246" s="7"/>
      <c r="B246" s="146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ht="31.5" customHeight="1">
      <c r="A247" s="7"/>
      <c r="B247" s="146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ht="31.5" customHeight="1">
      <c r="A248" s="7"/>
      <c r="B248" s="146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ht="31.5" customHeight="1">
      <c r="A249" s="7"/>
      <c r="B249" s="146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ht="31.5" customHeight="1">
      <c r="A250" s="7"/>
      <c r="B250" s="146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ht="31.5" customHeight="1">
      <c r="A251" s="7"/>
      <c r="B251" s="146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ht="31.5" customHeight="1">
      <c r="A252" s="7"/>
      <c r="B252" s="146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ht="31.5" customHeight="1">
      <c r="A253" s="7"/>
      <c r="B253" s="146" t="s">
        <v>1156</v>
      </c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ht="31.5" customHeight="1">
      <c r="A254" s="7"/>
      <c r="B254" s="146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ht="31.5" customHeight="1">
      <c r="A255" s="7"/>
      <c r="B255" s="146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ht="31.5" customHeight="1">
      <c r="A256" s="7"/>
      <c r="B256" s="146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ht="31.5" customHeight="1">
      <c r="A257" s="7"/>
      <c r="B257" s="146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ht="31.5" customHeight="1">
      <c r="A258" s="7"/>
      <c r="B258" s="146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ht="31.5" customHeight="1">
      <c r="A259" s="7"/>
      <c r="B259" s="146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ht="31.5" customHeight="1">
      <c r="A260" s="7"/>
      <c r="B260" s="146" t="s">
        <v>1177</v>
      </c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ht="31.5" customHeight="1">
      <c r="A261" s="7"/>
      <c r="B261" s="146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ht="31.5" customHeight="1">
      <c r="A262" s="7"/>
      <c r="B262" s="146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ht="31.5" customHeight="1">
      <c r="A263" s="7"/>
      <c r="B263" s="146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ht="31.5" customHeight="1">
      <c r="A264" s="7"/>
      <c r="B264" s="146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ht="31.5" customHeight="1">
      <c r="A265" s="7"/>
      <c r="B265" s="146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ht="31.5" customHeight="1">
      <c r="A266" s="7"/>
      <c r="B266" s="146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ht="31.5" customHeight="1">
      <c r="A267" s="7"/>
      <c r="B267" s="146" t="s">
        <v>1188</v>
      </c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ht="31.5" customHeight="1">
      <c r="A268" s="7"/>
      <c r="B268" s="146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ht="31.5" customHeight="1">
      <c r="A269" s="7"/>
      <c r="B269" s="146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ht="31.5" customHeight="1">
      <c r="A270" s="7"/>
      <c r="B270" s="146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ht="31.5" customHeight="1">
      <c r="A271" s="7"/>
      <c r="B271" s="146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ht="31.5" customHeight="1">
      <c r="A272" s="7"/>
      <c r="B272" s="146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ht="31.5" customHeight="1">
      <c r="A273" s="7"/>
      <c r="B273" s="146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ht="31.5" customHeight="1">
      <c r="A274" s="7"/>
      <c r="B274" s="146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ht="31.5" customHeight="1">
      <c r="A275" s="7"/>
      <c r="B275" s="146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ht="31.5" customHeight="1">
      <c r="A276" s="7"/>
      <c r="B276" s="146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ht="31.5" customHeight="1">
      <c r="A277" s="7"/>
      <c r="B277" s="146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ht="31.5" customHeight="1">
      <c r="A278" s="7"/>
      <c r="B278" s="146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ht="31.5" customHeight="1">
      <c r="A279" s="7"/>
      <c r="B279" s="146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ht="31.5" customHeight="1">
      <c r="A280" s="7"/>
      <c r="B280" s="146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ht="31.5" customHeight="1">
      <c r="A281" s="7"/>
      <c r="B281" s="146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ht="31.5" customHeight="1">
      <c r="A282" s="7"/>
      <c r="B282" s="146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ht="31.5" customHeight="1">
      <c r="A283" s="7"/>
      <c r="B283" s="146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ht="31.5" customHeight="1">
      <c r="A284" s="7"/>
      <c r="B284" s="146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ht="31.5" customHeight="1">
      <c r="A285" s="7"/>
      <c r="B285" s="146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ht="31.5" customHeight="1">
      <c r="A286" s="7"/>
      <c r="B286" s="146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ht="31.5" customHeight="1">
      <c r="A287" s="7"/>
      <c r="B287" s="146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ht="31.5" customHeight="1">
      <c r="A288" s="7"/>
      <c r="B288" s="146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ht="31.5" customHeight="1">
      <c r="A289" s="7"/>
      <c r="B289" s="146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ht="31.5" customHeight="1">
      <c r="A290" s="7"/>
      <c r="B290" s="146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ht="31.5" customHeight="1">
      <c r="A291" s="7"/>
      <c r="B291" s="146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ht="31.5" customHeight="1">
      <c r="A292" s="7"/>
      <c r="B292" s="146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ht="31.5" customHeight="1">
      <c r="A293" s="7"/>
      <c r="B293" s="146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ht="31.5" customHeight="1">
      <c r="A294" s="7"/>
      <c r="B294" s="146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ht="31.5" customHeight="1">
      <c r="A295" s="7"/>
      <c r="B295" s="146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ht="31.5" customHeight="1">
      <c r="A296" s="7"/>
      <c r="B296" s="146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ht="31.5" customHeight="1">
      <c r="A297" s="7"/>
      <c r="B297" s="146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ht="31.5" customHeight="1">
      <c r="A298" s="7"/>
      <c r="B298" s="146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ht="31.5" customHeight="1">
      <c r="A299" s="7"/>
      <c r="B299" s="146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ht="31.5" customHeight="1">
      <c r="A300" s="7"/>
      <c r="B300" s="146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ht="31.5" customHeight="1">
      <c r="A301" s="7"/>
      <c r="B301" s="146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ht="31.5" customHeight="1">
      <c r="A302" s="7"/>
      <c r="B302" s="146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ht="31.5" customHeight="1">
      <c r="A303" s="7"/>
      <c r="B303" s="146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ht="31.5" customHeight="1">
      <c r="A304" s="7"/>
      <c r="B304" s="146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ht="31.5" customHeight="1">
      <c r="A305" s="7"/>
      <c r="B305" s="146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ht="31.5" customHeight="1">
      <c r="A306" s="7"/>
      <c r="B306" s="146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ht="31.5" customHeight="1">
      <c r="A307" s="7"/>
      <c r="B307" s="146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ht="31.5" customHeight="1">
      <c r="A308" s="7"/>
      <c r="B308" s="146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ht="31.5" customHeight="1">
      <c r="A309" s="7"/>
      <c r="B309" s="146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ht="31.5" customHeight="1">
      <c r="A310" s="7"/>
      <c r="B310" s="146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ht="31.5" customHeight="1">
      <c r="A311" s="7"/>
      <c r="B311" s="146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ht="31.5" customHeight="1">
      <c r="A312" s="7"/>
      <c r="B312" s="146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ht="31.5" customHeight="1">
      <c r="A313" s="7"/>
      <c r="B313" s="146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ht="31.5" customHeight="1">
      <c r="A314" s="7"/>
      <c r="B314" s="146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ht="31.5" customHeight="1">
      <c r="A315" s="7"/>
      <c r="B315" s="146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ht="31.5" customHeight="1">
      <c r="A316" s="7"/>
      <c r="B316" s="146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ht="31.5" customHeight="1">
      <c r="A317" s="7"/>
      <c r="B317" s="146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ht="31.5" customHeight="1">
      <c r="A318" s="7"/>
      <c r="B318" s="146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ht="31.5" customHeight="1">
      <c r="A319" s="7"/>
      <c r="B319" s="146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ht="31.5" customHeight="1">
      <c r="A320" s="7"/>
      <c r="B320" s="146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ht="31.5" customHeight="1">
      <c r="A321" s="7"/>
      <c r="B321" s="146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ht="31.5" customHeight="1">
      <c r="A322" s="7"/>
      <c r="B322" s="146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ht="31.5" customHeight="1">
      <c r="A323" s="7"/>
      <c r="B323" s="146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ht="31.5" customHeight="1">
      <c r="A324" s="7"/>
      <c r="B324" s="146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ht="31.5" customHeight="1">
      <c r="A325" s="7"/>
      <c r="B325" s="146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ht="31.5" customHeight="1">
      <c r="A326" s="7"/>
      <c r="B326" s="146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ht="31.5" customHeight="1">
      <c r="A327" s="7"/>
      <c r="B327" s="146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ht="31.5" customHeight="1">
      <c r="A328" s="7"/>
      <c r="B328" s="146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ht="31.5" customHeight="1">
      <c r="A329" s="7"/>
      <c r="B329" s="146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ht="31.5" customHeight="1">
      <c r="A330" s="7"/>
      <c r="B330" s="146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ht="31.5" customHeight="1">
      <c r="A331" s="7"/>
      <c r="B331" s="146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ht="31.5" customHeight="1">
      <c r="A332" s="7"/>
      <c r="B332" s="146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ht="31.5" customHeight="1">
      <c r="A333" s="7"/>
      <c r="B333" s="146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ht="31.5" customHeight="1">
      <c r="A334" s="7"/>
      <c r="B334" s="146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ht="31.5" customHeight="1">
      <c r="A335" s="7"/>
      <c r="B335" s="146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ht="31.5" customHeight="1">
      <c r="A336" s="7"/>
      <c r="B336" s="146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ht="31.5" customHeight="1">
      <c r="A337" s="7"/>
      <c r="B337" s="146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ht="31.5" customHeight="1">
      <c r="A338" s="7"/>
      <c r="B338" s="146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ht="31.5" customHeight="1">
      <c r="A339" s="7"/>
      <c r="B339" s="146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ht="31.5" customHeight="1">
      <c r="A340" s="7"/>
      <c r="B340" s="146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ht="31.5" customHeight="1">
      <c r="A341" s="7"/>
      <c r="B341" s="146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ht="31.5" customHeight="1">
      <c r="A342" s="7"/>
      <c r="B342" s="146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ht="31.5" customHeight="1">
      <c r="A343" s="7"/>
      <c r="B343" s="146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ht="31.5" customHeight="1">
      <c r="A344" s="7"/>
      <c r="B344" s="146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ht="31.5" customHeight="1">
      <c r="A345" s="7"/>
      <c r="B345" s="146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ht="31.5" customHeight="1">
      <c r="A346" s="7"/>
      <c r="B346" s="146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ht="31.5" customHeight="1">
      <c r="A347" s="7"/>
      <c r="B347" s="146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ht="31.5" customHeight="1">
      <c r="A348" s="7"/>
      <c r="B348" s="146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ht="31.5" customHeight="1">
      <c r="A349" s="7"/>
      <c r="B349" s="146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ht="31.5" customHeight="1">
      <c r="A350" s="7"/>
      <c r="B350" s="146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ht="31.5" customHeight="1">
      <c r="A351" s="7"/>
      <c r="B351" s="146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ht="31.5" customHeight="1">
      <c r="A352" s="7"/>
      <c r="B352" s="146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ht="31.5" customHeight="1">
      <c r="A353" s="7"/>
      <c r="B353" s="146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ht="31.5" customHeight="1">
      <c r="A354" s="7"/>
      <c r="B354" s="146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ht="31.5" customHeight="1">
      <c r="A355" s="7"/>
      <c r="B355" s="146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ht="31.5" customHeight="1">
      <c r="A356" s="7"/>
      <c r="B356" s="146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ht="31.5" customHeight="1">
      <c r="A357" s="7"/>
      <c r="B357" s="146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ht="31.5" customHeight="1">
      <c r="A358" s="7"/>
      <c r="B358" s="146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ht="31.5" customHeight="1">
      <c r="A359" s="7"/>
      <c r="B359" s="146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ht="31.5" customHeight="1">
      <c r="A360" s="7"/>
      <c r="B360" s="146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ht="31.5" customHeight="1">
      <c r="A361" s="7"/>
      <c r="B361" s="146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ht="31.5" customHeight="1">
      <c r="A362" s="7"/>
      <c r="B362" s="146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ht="31.5" customHeight="1">
      <c r="A363" s="7"/>
      <c r="B363" s="146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ht="31.5" customHeight="1">
      <c r="A364" s="7"/>
      <c r="B364" s="146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ht="31.5" customHeight="1">
      <c r="A365" s="7"/>
      <c r="B365" s="146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ht="31.5" customHeight="1">
      <c r="A366" s="7"/>
      <c r="B366" s="146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ht="31.5" customHeight="1">
      <c r="A367" s="7"/>
      <c r="B367" s="146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ht="31.5" customHeight="1">
      <c r="A368" s="7"/>
      <c r="B368" s="146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ht="31.5" customHeight="1">
      <c r="A369" s="7"/>
      <c r="B369" s="146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ht="31.5" customHeight="1">
      <c r="A370" s="7"/>
      <c r="B370" s="146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ht="31.5" customHeight="1">
      <c r="A371" s="7"/>
      <c r="B371" s="146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ht="31.5" customHeight="1">
      <c r="A372" s="7"/>
      <c r="B372" s="146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ht="31.5" customHeight="1">
      <c r="A373" s="7"/>
      <c r="B373" s="146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ht="31.5" customHeight="1">
      <c r="A374" s="7"/>
      <c r="B374" s="146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ht="31.5" customHeight="1">
      <c r="A375" s="7"/>
      <c r="B375" s="146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ht="31.5" customHeight="1">
      <c r="A376" s="7"/>
      <c r="B376" s="146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ht="31.5" customHeight="1">
      <c r="A377" s="7"/>
      <c r="B377" s="146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ht="31.5" customHeight="1">
      <c r="A378" s="7"/>
      <c r="B378" s="146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ht="31.5" customHeight="1">
      <c r="A379" s="7"/>
      <c r="B379" s="146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ht="31.5" customHeight="1">
      <c r="A380" s="7"/>
      <c r="B380" s="146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ht="31.5" customHeight="1">
      <c r="A381" s="7"/>
      <c r="B381" s="146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ht="31.5" customHeight="1">
      <c r="A382" s="7"/>
      <c r="B382" s="146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ht="31.5" customHeight="1">
      <c r="A383" s="7"/>
      <c r="B383" s="146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ht="31.5" customHeight="1">
      <c r="A384" s="7"/>
      <c r="B384" s="146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ht="31.5" customHeight="1">
      <c r="A385" s="7"/>
      <c r="B385" s="146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ht="31.5" customHeight="1">
      <c r="A386" s="7"/>
      <c r="B386" s="146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ht="31.5" customHeight="1">
      <c r="A387" s="7"/>
      <c r="B387" s="146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ht="31.5" customHeight="1">
      <c r="A388" s="7"/>
      <c r="B388" s="146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ht="31.5" customHeight="1">
      <c r="A389" s="7"/>
      <c r="B389" s="146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ht="31.5" customHeight="1">
      <c r="A390" s="7"/>
      <c r="B390" s="146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ht="31.5" customHeight="1">
      <c r="A391" s="7"/>
      <c r="B391" s="146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ht="31.5" customHeight="1">
      <c r="A392" s="7"/>
      <c r="B392" s="146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ht="31.5" customHeight="1">
      <c r="A393" s="7"/>
      <c r="B393" s="146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ht="31.5" customHeight="1">
      <c r="A394" s="7"/>
      <c r="B394" s="146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ht="31.5" customHeight="1">
      <c r="A395" s="7"/>
      <c r="B395" s="146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ht="31.5" customHeight="1">
      <c r="A396" s="7"/>
      <c r="B396" s="146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ht="31.5" customHeight="1">
      <c r="A397" s="7"/>
      <c r="B397" s="146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ht="31.5" customHeight="1">
      <c r="A398" s="7"/>
      <c r="B398" s="146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ht="31.5" customHeight="1">
      <c r="A399" s="7"/>
      <c r="B399" s="146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ht="31.5" customHeight="1">
      <c r="A400" s="7"/>
      <c r="B400" s="146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ht="31.5" customHeight="1">
      <c r="A401" s="7"/>
      <c r="B401" s="146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ht="31.5" customHeight="1">
      <c r="A402" s="7"/>
      <c r="B402" s="146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ht="31.5" customHeight="1">
      <c r="A403" s="7"/>
      <c r="B403" s="146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ht="31.5" customHeight="1">
      <c r="A404" s="7"/>
      <c r="B404" s="146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ht="31.5" customHeight="1">
      <c r="A405" s="7"/>
      <c r="B405" s="146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ht="31.5" customHeight="1">
      <c r="A406" s="7"/>
      <c r="B406" s="146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ht="31.5" customHeight="1">
      <c r="A407" s="7"/>
      <c r="B407" s="146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ht="31.5" customHeight="1">
      <c r="A408" s="7"/>
      <c r="B408" s="146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ht="31.5" customHeight="1">
      <c r="A409" s="7"/>
      <c r="B409" s="146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ht="31.5" customHeight="1">
      <c r="A410" s="7"/>
      <c r="B410" s="146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ht="31.5" customHeight="1">
      <c r="A411" s="7"/>
      <c r="B411" s="146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ht="31.5" customHeight="1">
      <c r="A412" s="7"/>
      <c r="B412" s="146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ht="31.5" customHeight="1">
      <c r="A413" s="7"/>
      <c r="B413" s="146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ht="31.5" customHeight="1">
      <c r="A414" s="7"/>
      <c r="B414" s="146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ht="31.5" customHeight="1">
      <c r="A415" s="7"/>
      <c r="B415" s="146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ht="31.5" customHeight="1">
      <c r="A416" s="7"/>
      <c r="B416" s="146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ht="31.5" customHeight="1">
      <c r="A417" s="7"/>
      <c r="B417" s="146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ht="31.5" customHeight="1">
      <c r="A418" s="7"/>
      <c r="B418" s="146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ht="31.5" customHeight="1">
      <c r="A419" s="7"/>
      <c r="B419" s="146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ht="31.5" customHeight="1">
      <c r="A420" s="7"/>
      <c r="B420" s="146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ht="31.5" customHeight="1">
      <c r="A421" s="7"/>
      <c r="B421" s="146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ht="31.5" customHeight="1">
      <c r="A422" s="7"/>
      <c r="B422" s="146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ht="31.5" customHeight="1">
      <c r="A423" s="7"/>
      <c r="B423" s="146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ht="31.5" customHeight="1">
      <c r="A424" s="7"/>
      <c r="B424" s="146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ht="31.5" customHeight="1">
      <c r="A425" s="7"/>
      <c r="B425" s="146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ht="31.5" customHeight="1">
      <c r="A426" s="7"/>
      <c r="B426" s="146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ht="31.5" customHeight="1">
      <c r="A427" s="7"/>
      <c r="B427" s="146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ht="31.5" customHeight="1">
      <c r="A428" s="7"/>
      <c r="B428" s="146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ht="31.5" customHeight="1">
      <c r="A429" s="7"/>
      <c r="B429" s="146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ht="31.5" customHeight="1">
      <c r="A430" s="7"/>
      <c r="B430" s="146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ht="31.5" customHeight="1">
      <c r="A431" s="7"/>
      <c r="B431" s="146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ht="31.5" customHeight="1">
      <c r="A432" s="7"/>
      <c r="B432" s="146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ht="31.5" customHeight="1">
      <c r="A433" s="7"/>
      <c r="B433" s="146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ht="31.5" customHeight="1">
      <c r="A434" s="7"/>
      <c r="B434" s="146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ht="31.5" customHeight="1">
      <c r="A435" s="7"/>
      <c r="B435" s="146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ht="31.5" customHeight="1">
      <c r="A436" s="7"/>
      <c r="B436" s="146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ht="31.5" customHeight="1">
      <c r="A437" s="7"/>
      <c r="B437" s="146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ht="31.5" customHeight="1">
      <c r="A438" s="7"/>
      <c r="B438" s="146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ht="31.5" customHeight="1">
      <c r="A439" s="7"/>
      <c r="B439" s="146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ht="31.5" customHeight="1">
      <c r="A440" s="7"/>
      <c r="B440" s="146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ht="31.5" customHeight="1">
      <c r="A441" s="7"/>
      <c r="B441" s="146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ht="31.5" customHeight="1">
      <c r="A442" s="7"/>
      <c r="B442" s="146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ht="31.5" customHeight="1">
      <c r="A443" s="7"/>
      <c r="B443" s="146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ht="31.5" customHeight="1">
      <c r="A444" s="7"/>
      <c r="B444" s="146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ht="31.5" customHeight="1">
      <c r="A445" s="7"/>
      <c r="B445" s="146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ht="31.5" customHeight="1">
      <c r="A446" s="7"/>
      <c r="B446" s="146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ht="31.5" customHeight="1">
      <c r="A447" s="7"/>
      <c r="B447" s="146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ht="31.5" customHeight="1">
      <c r="A448" s="7"/>
      <c r="B448" s="146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ht="31.5" customHeight="1">
      <c r="A449" s="7"/>
      <c r="B449" s="146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ht="31.5" customHeight="1">
      <c r="A450" s="7"/>
      <c r="B450" s="146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ht="31.5" customHeight="1">
      <c r="A451" s="7"/>
      <c r="B451" s="146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ht="31.5" customHeight="1">
      <c r="A452" s="7"/>
      <c r="B452" s="146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ht="31.5" customHeight="1">
      <c r="A453" s="7"/>
      <c r="B453" s="146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ht="31.5" customHeight="1">
      <c r="A454" s="7"/>
      <c r="B454" s="146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ht="31.5" customHeight="1">
      <c r="A455" s="7"/>
      <c r="B455" s="146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ht="31.5" customHeight="1">
      <c r="A456" s="7"/>
      <c r="B456" s="146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ht="31.5" customHeight="1">
      <c r="A457" s="7"/>
      <c r="B457" s="146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ht="31.5" customHeight="1">
      <c r="A458" s="7"/>
      <c r="B458" s="146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ht="31.5" customHeight="1">
      <c r="A459" s="7"/>
      <c r="B459" s="146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ht="31.5" customHeight="1">
      <c r="A460" s="7"/>
      <c r="B460" s="146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ht="31.5" customHeight="1">
      <c r="A461" s="7"/>
      <c r="B461" s="146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ht="31.5" customHeight="1">
      <c r="A462" s="7"/>
      <c r="B462" s="146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ht="31.5" customHeight="1">
      <c r="A463" s="7"/>
      <c r="B463" s="146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ht="31.5" customHeight="1">
      <c r="A464" s="7"/>
      <c r="B464" s="146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ht="31.5" customHeight="1">
      <c r="A465" s="7"/>
      <c r="B465" s="146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ht="31.5" customHeight="1">
      <c r="A466" s="7"/>
      <c r="B466" s="146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ht="31.5" customHeight="1">
      <c r="A467" s="7"/>
      <c r="B467" s="146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ht="31.5" customHeight="1">
      <c r="A468" s="7"/>
      <c r="B468" s="146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ht="31.5" customHeight="1">
      <c r="A469" s="7"/>
      <c r="B469" s="146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ht="31.5" customHeight="1">
      <c r="A470" s="7"/>
      <c r="B470" s="146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ht="31.5" customHeight="1">
      <c r="A471" s="7"/>
      <c r="B471" s="146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ht="31.5" customHeight="1">
      <c r="A472" s="7"/>
      <c r="B472" s="146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ht="31.5" customHeight="1">
      <c r="A473" s="7"/>
      <c r="B473" s="146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ht="31.5" customHeight="1">
      <c r="A474" s="7"/>
      <c r="B474" s="146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ht="31.5" customHeight="1">
      <c r="A475" s="7"/>
      <c r="B475" s="146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ht="31.5" customHeight="1">
      <c r="A476" s="7"/>
      <c r="B476" s="146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ht="31.5" customHeight="1">
      <c r="A477" s="7"/>
      <c r="B477" s="146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ht="31.5" customHeight="1">
      <c r="A478" s="7"/>
      <c r="B478" s="146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ht="31.5" customHeight="1">
      <c r="A479" s="7"/>
      <c r="B479" s="146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ht="31.5" customHeight="1">
      <c r="A480" s="7"/>
      <c r="B480" s="146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ht="31.5" customHeight="1">
      <c r="A481" s="7"/>
      <c r="B481" s="146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ht="31.5" customHeight="1">
      <c r="A482" s="7"/>
      <c r="B482" s="146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ht="31.5" customHeight="1">
      <c r="A483" s="7"/>
      <c r="B483" s="146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ht="31.5" customHeight="1">
      <c r="A484" s="7"/>
      <c r="B484" s="146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ht="31.5" customHeight="1">
      <c r="A485" s="7"/>
      <c r="B485" s="146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ht="31.5" customHeight="1">
      <c r="A486" s="7"/>
      <c r="B486" s="146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ht="31.5" customHeight="1">
      <c r="A487" s="7"/>
      <c r="B487" s="146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ht="31.5" customHeight="1">
      <c r="A488" s="7"/>
      <c r="B488" s="146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ht="31.5" customHeight="1">
      <c r="A489" s="7"/>
      <c r="B489" s="146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ht="31.5" customHeight="1">
      <c r="A490" s="7"/>
      <c r="B490" s="146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ht="31.5" customHeight="1">
      <c r="A491" s="7"/>
      <c r="B491" s="146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ht="31.5" customHeight="1">
      <c r="A492" s="7"/>
      <c r="B492" s="146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ht="31.5" customHeight="1">
      <c r="A493" s="7"/>
      <c r="B493" s="146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ht="31.5" customHeight="1">
      <c r="A494" s="7"/>
      <c r="B494" s="146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ht="31.5" customHeight="1">
      <c r="A495" s="7"/>
      <c r="B495" s="146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ht="31.5" customHeight="1">
      <c r="A496" s="7"/>
      <c r="B496" s="146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ht="31.5" customHeight="1">
      <c r="A497" s="7"/>
      <c r="B497" s="146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ht="31.5" customHeight="1">
      <c r="A498" s="7"/>
      <c r="B498" s="146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ht="31.5" customHeight="1">
      <c r="A499" s="7"/>
      <c r="B499" s="146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ht="31.5" customHeight="1">
      <c r="A500" s="7"/>
      <c r="B500" s="146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ht="31.5" customHeight="1">
      <c r="A501" s="7"/>
      <c r="B501" s="146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ht="31.5" customHeight="1">
      <c r="A502" s="7"/>
      <c r="B502" s="146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ht="31.5" customHeight="1">
      <c r="A503" s="7"/>
      <c r="B503" s="146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ht="31.5" customHeight="1">
      <c r="A504" s="7"/>
      <c r="B504" s="146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ht="31.5" customHeight="1">
      <c r="A505" s="7"/>
      <c r="B505" s="146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ht="31.5" customHeight="1">
      <c r="A506" s="7"/>
      <c r="B506" s="146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ht="31.5" customHeight="1">
      <c r="A507" s="7"/>
      <c r="B507" s="146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ht="31.5" customHeight="1">
      <c r="A508" s="7"/>
      <c r="B508" s="146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ht="31.5" customHeight="1">
      <c r="A509" s="7"/>
      <c r="B509" s="146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ht="31.5" customHeight="1">
      <c r="A510" s="7"/>
      <c r="B510" s="146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ht="31.5" customHeight="1">
      <c r="A511" s="7"/>
      <c r="B511" s="146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ht="31.5" customHeight="1">
      <c r="A512" s="7"/>
      <c r="B512" s="146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ht="31.5" customHeight="1">
      <c r="A513" s="7"/>
      <c r="B513" s="146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ht="31.5" customHeight="1">
      <c r="A514" s="7"/>
      <c r="B514" s="146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ht="31.5" customHeight="1">
      <c r="A515" s="7"/>
      <c r="B515" s="146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ht="31.5" customHeight="1">
      <c r="A516" s="7"/>
      <c r="B516" s="146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ht="31.5" customHeight="1">
      <c r="A517" s="7"/>
      <c r="B517" s="146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ht="31.5" customHeight="1">
      <c r="A518" s="7"/>
      <c r="B518" s="146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ht="31.5" customHeight="1">
      <c r="A519" s="7"/>
      <c r="B519" s="146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ht="31.5" customHeight="1">
      <c r="A520" s="7"/>
      <c r="B520" s="146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ht="31.5" customHeight="1">
      <c r="A521" s="7"/>
      <c r="B521" s="146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ht="31.5" customHeight="1">
      <c r="A522" s="7"/>
      <c r="B522" s="146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ht="31.5" customHeight="1">
      <c r="A523" s="7"/>
      <c r="B523" s="146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ht="31.5" customHeight="1">
      <c r="A524" s="7"/>
      <c r="B524" s="146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ht="31.5" customHeight="1">
      <c r="A525" s="7"/>
      <c r="B525" s="146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ht="31.5" customHeight="1">
      <c r="A526" s="7"/>
      <c r="B526" s="146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ht="31.5" customHeight="1">
      <c r="A527" s="7"/>
      <c r="B527" s="146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ht="31.5" customHeight="1">
      <c r="A528" s="7"/>
      <c r="B528" s="146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ht="31.5" customHeight="1">
      <c r="A529" s="7"/>
      <c r="B529" s="146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ht="31.5" customHeight="1">
      <c r="A530" s="7"/>
      <c r="B530" s="146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ht="31.5" customHeight="1">
      <c r="A531" s="7"/>
      <c r="B531" s="146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ht="31.5" customHeight="1">
      <c r="A532" s="7"/>
      <c r="B532" s="146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ht="31.5" customHeight="1">
      <c r="A533" s="7"/>
      <c r="B533" s="146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ht="31.5" customHeight="1">
      <c r="A534" s="7"/>
      <c r="B534" s="146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ht="31.5" customHeight="1">
      <c r="A535" s="7"/>
      <c r="B535" s="146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ht="31.5" customHeight="1">
      <c r="A536" s="7"/>
      <c r="B536" s="146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ht="31.5" customHeight="1">
      <c r="A537" s="7"/>
      <c r="B537" s="146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ht="31.5" customHeight="1">
      <c r="A538" s="7"/>
      <c r="B538" s="146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ht="31.5" customHeight="1">
      <c r="A539" s="7"/>
      <c r="B539" s="146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ht="31.5" customHeight="1">
      <c r="A540" s="7"/>
      <c r="B540" s="146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ht="31.5" customHeight="1">
      <c r="A541" s="7"/>
      <c r="B541" s="146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ht="31.5" customHeight="1">
      <c r="A542" s="7"/>
      <c r="B542" s="146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ht="31.5" customHeight="1">
      <c r="A543" s="7"/>
      <c r="B543" s="146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ht="31.5" customHeight="1">
      <c r="A544" s="7"/>
      <c r="B544" s="146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ht="31.5" customHeight="1">
      <c r="A545" s="7"/>
      <c r="B545" s="146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ht="31.5" customHeight="1">
      <c r="A546" s="7"/>
      <c r="B546" s="146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ht="31.5" customHeight="1">
      <c r="A547" s="7"/>
      <c r="B547" s="146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ht="31.5" customHeight="1">
      <c r="A548" s="7"/>
      <c r="B548" s="146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ht="31.5" customHeight="1">
      <c r="A549" s="7"/>
      <c r="B549" s="146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ht="31.5" customHeight="1">
      <c r="A550" s="7"/>
      <c r="B550" s="146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ht="31.5" customHeight="1">
      <c r="A551" s="7"/>
      <c r="B551" s="146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ht="31.5" customHeight="1">
      <c r="A552" s="7"/>
      <c r="B552" s="146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ht="31.5" customHeight="1">
      <c r="A553" s="7"/>
      <c r="B553" s="146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ht="31.5" customHeight="1">
      <c r="A554" s="7"/>
      <c r="B554" s="146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ht="31.5" customHeight="1">
      <c r="A555" s="7"/>
      <c r="B555" s="146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ht="31.5" customHeight="1">
      <c r="A556" s="7"/>
      <c r="B556" s="146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ht="31.5" customHeight="1">
      <c r="A557" s="7"/>
      <c r="B557" s="146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ht="31.5" customHeight="1">
      <c r="A558" s="7"/>
      <c r="B558" s="146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ht="31.5" customHeight="1">
      <c r="A559" s="7"/>
      <c r="B559" s="146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ht="31.5" customHeight="1">
      <c r="A560" s="7"/>
      <c r="B560" s="146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ht="31.5" customHeight="1">
      <c r="A561" s="7"/>
      <c r="B561" s="146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ht="31.5" customHeight="1">
      <c r="A562" s="7"/>
      <c r="B562" s="146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ht="31.5" customHeight="1">
      <c r="A563" s="7"/>
      <c r="B563" s="146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ht="31.5" customHeight="1">
      <c r="A564" s="7"/>
      <c r="B564" s="146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ht="31.5" customHeight="1">
      <c r="A565" s="7"/>
      <c r="B565" s="146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ht="31.5" customHeight="1">
      <c r="A566" s="7"/>
      <c r="B566" s="146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ht="31.5" customHeight="1">
      <c r="A567" s="7"/>
      <c r="B567" s="146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ht="31.5" customHeight="1">
      <c r="A568" s="7"/>
      <c r="B568" s="146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ht="31.5" customHeight="1">
      <c r="A569" s="7"/>
      <c r="B569" s="146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ht="31.5" customHeight="1">
      <c r="A570" s="7"/>
      <c r="B570" s="146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ht="31.5" customHeight="1">
      <c r="A571" s="7"/>
      <c r="B571" s="146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ht="31.5" customHeight="1">
      <c r="A572" s="7"/>
      <c r="B572" s="146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ht="31.5" customHeight="1">
      <c r="A573" s="7"/>
      <c r="B573" s="146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ht="31.5" customHeight="1">
      <c r="A574" s="7"/>
      <c r="B574" s="146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ht="31.5" customHeight="1">
      <c r="A575" s="7"/>
      <c r="B575" s="146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ht="31.5" customHeight="1">
      <c r="A576" s="7"/>
      <c r="B576" s="146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ht="31.5" customHeight="1">
      <c r="A577" s="7"/>
      <c r="B577" s="146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ht="31.5" customHeight="1">
      <c r="A578" s="7"/>
      <c r="B578" s="146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ht="31.5" customHeight="1">
      <c r="A579" s="7"/>
      <c r="B579" s="146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ht="31.5" customHeight="1">
      <c r="A580" s="7"/>
      <c r="B580" s="146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ht="31.5" customHeight="1">
      <c r="A581" s="7"/>
      <c r="B581" s="146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ht="31.5" customHeight="1">
      <c r="A582" s="7"/>
      <c r="B582" s="146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ht="31.5" customHeight="1">
      <c r="A583" s="7"/>
      <c r="B583" s="146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ht="31.5" customHeight="1">
      <c r="A584" s="7"/>
      <c r="B584" s="146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ht="31.5" customHeight="1">
      <c r="A585" s="7"/>
      <c r="B585" s="146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ht="31.5" customHeight="1">
      <c r="A586" s="7"/>
      <c r="B586" s="146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ht="31.5" customHeight="1">
      <c r="A587" s="7"/>
      <c r="B587" s="146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ht="31.5" customHeight="1">
      <c r="A588" s="7"/>
      <c r="B588" s="146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ht="31.5" customHeight="1">
      <c r="A589" s="7"/>
      <c r="B589" s="146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ht="31.5" customHeight="1">
      <c r="A590" s="7"/>
      <c r="B590" s="146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ht="31.5" customHeight="1">
      <c r="A591" s="7"/>
      <c r="B591" s="146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ht="31.5" customHeight="1">
      <c r="A592" s="7"/>
      <c r="B592" s="146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ht="31.5" customHeight="1">
      <c r="A593" s="7"/>
      <c r="B593" s="146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ht="31.5" customHeight="1">
      <c r="A594" s="7"/>
      <c r="B594" s="146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ht="31.5" customHeight="1">
      <c r="A595" s="7"/>
      <c r="B595" s="146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ht="31.5" customHeight="1">
      <c r="A596" s="7"/>
      <c r="B596" s="146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ht="31.5" customHeight="1">
      <c r="A597" s="7"/>
      <c r="B597" s="146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ht="31.5" customHeight="1">
      <c r="A598" s="7"/>
      <c r="B598" s="146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ht="31.5" customHeight="1">
      <c r="A599" s="7"/>
      <c r="B599" s="146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ht="31.5" customHeight="1">
      <c r="A600" s="7"/>
      <c r="B600" s="146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ht="31.5" customHeight="1">
      <c r="A601" s="7"/>
      <c r="B601" s="146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ht="31.5" customHeight="1">
      <c r="A602" s="7"/>
      <c r="B602" s="146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ht="31.5" customHeight="1">
      <c r="A603" s="7"/>
      <c r="B603" s="146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ht="31.5" customHeight="1">
      <c r="A604" s="7"/>
      <c r="B604" s="146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ht="31.5" customHeight="1">
      <c r="A605" s="7"/>
      <c r="B605" s="146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ht="31.5" customHeight="1">
      <c r="A606" s="7"/>
      <c r="B606" s="146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ht="31.5" customHeight="1">
      <c r="A607" s="7"/>
      <c r="B607" s="146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ht="31.5" customHeight="1">
      <c r="A608" s="7"/>
      <c r="B608" s="146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ht="31.5" customHeight="1">
      <c r="A609" s="7"/>
      <c r="B609" s="146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ht="31.5" customHeight="1">
      <c r="A610" s="7"/>
      <c r="B610" s="146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ht="31.5" customHeight="1">
      <c r="A611" s="7"/>
      <c r="B611" s="146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ht="31.5" customHeight="1">
      <c r="A612" s="7"/>
      <c r="B612" s="146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ht="31.5" customHeight="1">
      <c r="A613" s="7"/>
      <c r="B613" s="146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ht="31.5" customHeight="1">
      <c r="A614" s="7"/>
      <c r="B614" s="146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ht="31.5" customHeight="1">
      <c r="A615" s="7"/>
      <c r="B615" s="146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ht="31.5" customHeight="1">
      <c r="A616" s="7"/>
      <c r="B616" s="146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ht="31.5" customHeight="1">
      <c r="A617" s="7"/>
      <c r="B617" s="146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ht="31.5" customHeight="1">
      <c r="A618" s="7"/>
      <c r="B618" s="146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ht="31.5" customHeight="1">
      <c r="A619" s="7"/>
      <c r="B619" s="146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ht="31.5" customHeight="1">
      <c r="A620" s="7"/>
      <c r="B620" s="146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ht="31.5" customHeight="1">
      <c r="A621" s="7"/>
      <c r="B621" s="146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ht="31.5" customHeight="1">
      <c r="A622" s="7"/>
      <c r="B622" s="146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ht="31.5" customHeight="1">
      <c r="A623" s="7"/>
      <c r="B623" s="146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ht="31.5" customHeight="1">
      <c r="A624" s="7"/>
      <c r="B624" s="146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ht="31.5" customHeight="1">
      <c r="A625" s="7"/>
      <c r="B625" s="146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ht="31.5" customHeight="1">
      <c r="A626" s="7"/>
      <c r="B626" s="146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ht="31.5" customHeight="1">
      <c r="A627" s="7"/>
      <c r="B627" s="146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ht="31.5" customHeight="1">
      <c r="A628" s="7"/>
      <c r="B628" s="146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ht="31.5" customHeight="1">
      <c r="A629" s="7"/>
      <c r="B629" s="146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ht="31.5" customHeight="1">
      <c r="A630" s="7"/>
      <c r="B630" s="146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ht="31.5" customHeight="1">
      <c r="A631" s="7"/>
      <c r="B631" s="146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ht="31.5" customHeight="1">
      <c r="A632" s="7"/>
      <c r="B632" s="146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ht="31.5" customHeight="1">
      <c r="A633" s="7"/>
      <c r="B633" s="146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ht="31.5" customHeight="1">
      <c r="A634" s="7"/>
      <c r="B634" s="146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ht="31.5" customHeight="1">
      <c r="A635" s="7"/>
      <c r="B635" s="146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ht="31.5" customHeight="1">
      <c r="A636" s="7"/>
      <c r="B636" s="146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ht="31.5" customHeight="1">
      <c r="A637" s="7"/>
      <c r="B637" s="146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ht="31.5" customHeight="1">
      <c r="A638" s="7"/>
      <c r="B638" s="146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ht="31.5" customHeight="1">
      <c r="A639" s="7"/>
      <c r="B639" s="146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ht="31.5" customHeight="1">
      <c r="A640" s="7"/>
      <c r="B640" s="146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ht="31.5" customHeight="1">
      <c r="A641" s="7"/>
      <c r="B641" s="146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ht="31.5" customHeight="1">
      <c r="A642" s="7"/>
      <c r="B642" s="146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ht="31.5" customHeight="1">
      <c r="A643" s="7"/>
      <c r="B643" s="146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ht="31.5" customHeight="1">
      <c r="A644" s="7"/>
      <c r="B644" s="146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ht="31.5" customHeight="1">
      <c r="A645" s="7"/>
      <c r="B645" s="146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ht="31.5" customHeight="1">
      <c r="A646" s="7"/>
      <c r="B646" s="146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ht="31.5" customHeight="1">
      <c r="A647" s="7"/>
      <c r="B647" s="146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ht="31.5" customHeight="1">
      <c r="A648" s="7"/>
      <c r="B648" s="146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ht="31.5" customHeight="1">
      <c r="A649" s="7"/>
      <c r="B649" s="146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ht="31.5" customHeight="1">
      <c r="A650" s="7"/>
      <c r="B650" s="146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ht="31.5" customHeight="1">
      <c r="A651" s="7"/>
      <c r="B651" s="146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ht="31.5" customHeight="1">
      <c r="A652" s="7"/>
      <c r="B652" s="146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ht="31.5" customHeight="1">
      <c r="A653" s="7"/>
      <c r="B653" s="146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ht="31.5" customHeight="1">
      <c r="A654" s="7"/>
      <c r="B654" s="146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ht="31.5" customHeight="1">
      <c r="A655" s="7"/>
      <c r="B655" s="146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ht="31.5" customHeight="1">
      <c r="A656" s="7"/>
      <c r="B656" s="146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ht="31.5" customHeight="1">
      <c r="A657" s="7"/>
      <c r="B657" s="146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ht="31.5" customHeight="1">
      <c r="A658" s="7"/>
      <c r="B658" s="146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ht="31.5" customHeight="1">
      <c r="A659" s="7"/>
      <c r="B659" s="146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ht="31.5" customHeight="1">
      <c r="A660" s="7"/>
      <c r="B660" s="146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ht="31.5" customHeight="1">
      <c r="A661" s="7"/>
      <c r="B661" s="146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ht="31.5" customHeight="1">
      <c r="A662" s="7"/>
      <c r="B662" s="146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ht="31.5" customHeight="1">
      <c r="A663" s="7"/>
      <c r="B663" s="146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ht="31.5" customHeight="1">
      <c r="A664" s="7"/>
      <c r="B664" s="146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ht="31.5" customHeight="1">
      <c r="A665" s="7"/>
      <c r="B665" s="146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ht="31.5" customHeight="1">
      <c r="A666" s="7"/>
      <c r="B666" s="146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ht="31.5" customHeight="1">
      <c r="A667" s="7"/>
      <c r="B667" s="146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ht="31.5" customHeight="1">
      <c r="A668" s="7"/>
      <c r="B668" s="146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ht="31.5" customHeight="1">
      <c r="A669" s="7"/>
      <c r="B669" s="146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ht="31.5" customHeight="1">
      <c r="A670" s="7"/>
      <c r="B670" s="146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ht="31.5" customHeight="1">
      <c r="A671" s="7"/>
      <c r="B671" s="146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ht="31.5" customHeight="1">
      <c r="A672" s="7"/>
      <c r="B672" s="146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ht="31.5" customHeight="1">
      <c r="A673" s="7"/>
      <c r="B673" s="146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ht="31.5" customHeight="1">
      <c r="A674" s="7"/>
      <c r="B674" s="146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ht="31.5" customHeight="1">
      <c r="A675" s="7"/>
      <c r="B675" s="146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ht="31.5" customHeight="1">
      <c r="A676" s="7"/>
      <c r="B676" s="146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ht="31.5" customHeight="1">
      <c r="A677" s="7"/>
      <c r="B677" s="146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ht="31.5" customHeight="1">
      <c r="A678" s="7"/>
      <c r="B678" s="146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ht="31.5" customHeight="1">
      <c r="A679" s="7"/>
      <c r="B679" s="146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ht="31.5" customHeight="1">
      <c r="A680" s="7"/>
      <c r="B680" s="146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ht="31.5" customHeight="1">
      <c r="A681" s="7"/>
      <c r="B681" s="146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ht="31.5" customHeight="1">
      <c r="A682" s="7"/>
      <c r="B682" s="146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ht="31.5" customHeight="1">
      <c r="A683" s="7"/>
      <c r="B683" s="146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ht="31.5" customHeight="1">
      <c r="A684" s="7"/>
      <c r="B684" s="146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ht="31.5" customHeight="1">
      <c r="A685" s="7"/>
      <c r="B685" s="146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ht="31.5" customHeight="1">
      <c r="A686" s="7"/>
      <c r="B686" s="146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ht="31.5" customHeight="1">
      <c r="A687" s="7"/>
      <c r="B687" s="146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ht="31.5" customHeight="1">
      <c r="A688" s="7"/>
      <c r="B688" s="146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ht="31.5" customHeight="1">
      <c r="A689" s="7"/>
      <c r="B689" s="146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ht="31.5" customHeight="1">
      <c r="A690" s="7"/>
      <c r="B690" s="146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ht="31.5" customHeight="1">
      <c r="A691" s="7"/>
      <c r="B691" s="146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ht="31.5" customHeight="1">
      <c r="A692" s="7"/>
      <c r="B692" s="146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ht="31.5" customHeight="1">
      <c r="A693" s="7"/>
      <c r="B693" s="146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ht="31.5" customHeight="1">
      <c r="A694" s="7"/>
      <c r="B694" s="146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ht="31.5" customHeight="1">
      <c r="A695" s="7"/>
      <c r="B695" s="146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ht="31.5" customHeight="1">
      <c r="A696" s="7"/>
      <c r="B696" s="146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ht="31.5" customHeight="1">
      <c r="A697" s="7"/>
      <c r="B697" s="146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ht="31.5" customHeight="1">
      <c r="A698" s="7"/>
      <c r="B698" s="146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ht="31.5" customHeight="1">
      <c r="A699" s="7"/>
      <c r="B699" s="146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ht="31.5" customHeight="1">
      <c r="A700" s="7"/>
      <c r="B700" s="146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ht="31.5" customHeight="1">
      <c r="A701" s="7"/>
      <c r="B701" s="146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ht="31.5" customHeight="1">
      <c r="A702" s="7"/>
      <c r="B702" s="146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ht="31.5" customHeight="1">
      <c r="A703" s="7"/>
      <c r="B703" s="146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ht="31.5" customHeight="1">
      <c r="A704" s="7"/>
      <c r="B704" s="146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ht="31.5" customHeight="1">
      <c r="A705" s="7"/>
      <c r="B705" s="146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ht="31.5" customHeight="1">
      <c r="A706" s="7"/>
      <c r="B706" s="146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ht="31.5" customHeight="1">
      <c r="A707" s="7"/>
      <c r="B707" s="146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ht="31.5" customHeight="1">
      <c r="A708" s="7"/>
      <c r="B708" s="146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ht="31.5" customHeight="1">
      <c r="A709" s="7"/>
      <c r="B709" s="146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ht="31.5" customHeight="1">
      <c r="A710" s="7"/>
      <c r="B710" s="146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ht="31.5" customHeight="1">
      <c r="A711" s="7"/>
      <c r="B711" s="146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ht="31.5" customHeight="1">
      <c r="A712" s="7"/>
      <c r="B712" s="146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ht="31.5" customHeight="1">
      <c r="A713" s="7"/>
      <c r="B713" s="146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ht="31.5" customHeight="1">
      <c r="A714" s="7"/>
      <c r="B714" s="146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ht="31.5" customHeight="1">
      <c r="A715" s="7"/>
      <c r="B715" s="146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ht="31.5" customHeight="1">
      <c r="A716" s="7"/>
      <c r="B716" s="146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ht="31.5" customHeight="1">
      <c r="A717" s="7"/>
      <c r="B717" s="146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ht="31.5" customHeight="1">
      <c r="A718" s="7"/>
      <c r="B718" s="146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ht="31.5" customHeight="1">
      <c r="A719" s="7"/>
      <c r="B719" s="146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ht="31.5" customHeight="1">
      <c r="A720" s="7"/>
      <c r="B720" s="146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ht="31.5" customHeight="1">
      <c r="A721" s="7"/>
      <c r="B721" s="146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ht="31.5" customHeight="1">
      <c r="A722" s="7"/>
      <c r="B722" s="146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ht="31.5" customHeight="1">
      <c r="A723" s="7"/>
      <c r="B723" s="146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ht="31.5" customHeight="1">
      <c r="A724" s="7"/>
      <c r="B724" s="146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ht="31.5" customHeight="1">
      <c r="A725" s="7"/>
      <c r="B725" s="146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ht="31.5" customHeight="1">
      <c r="A726" s="7"/>
      <c r="B726" s="146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ht="31.5" customHeight="1">
      <c r="A727" s="7"/>
      <c r="B727" s="146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ht="31.5" customHeight="1">
      <c r="A728" s="7"/>
      <c r="B728" s="146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ht="31.5" customHeight="1">
      <c r="A729" s="7"/>
      <c r="B729" s="146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ht="31.5" customHeight="1">
      <c r="A730" s="7"/>
      <c r="B730" s="146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ht="31.5" customHeight="1">
      <c r="A731" s="7"/>
      <c r="B731" s="146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ht="31.5" customHeight="1">
      <c r="A732" s="7"/>
      <c r="B732" s="146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ht="31.5" customHeight="1">
      <c r="A733" s="7"/>
      <c r="B733" s="146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ht="31.5" customHeight="1">
      <c r="A734" s="7"/>
      <c r="B734" s="146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ht="31.5" customHeight="1">
      <c r="A735" s="7"/>
      <c r="B735" s="146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ht="31.5" customHeight="1">
      <c r="A736" s="7"/>
      <c r="B736" s="146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ht="31.5" customHeight="1">
      <c r="A737" s="7"/>
      <c r="B737" s="146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ht="31.5" customHeight="1">
      <c r="A738" s="7"/>
      <c r="B738" s="146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ht="31.5" customHeight="1">
      <c r="A739" s="7"/>
      <c r="B739" s="146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ht="31.5" customHeight="1">
      <c r="A740" s="7"/>
      <c r="B740" s="146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ht="31.5" customHeight="1">
      <c r="A741" s="7"/>
      <c r="B741" s="146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ht="31.5" customHeight="1">
      <c r="A742" s="7"/>
      <c r="B742" s="146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ht="31.5" customHeight="1">
      <c r="A743" s="7"/>
      <c r="B743" s="146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ht="31.5" customHeight="1">
      <c r="A744" s="7"/>
      <c r="B744" s="146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ht="31.5" customHeight="1">
      <c r="A745" s="7"/>
      <c r="B745" s="146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ht="31.5" customHeight="1">
      <c r="A746" s="7"/>
      <c r="B746" s="146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ht="31.5" customHeight="1">
      <c r="A747" s="7"/>
      <c r="B747" s="146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ht="31.5" customHeight="1">
      <c r="A748" s="7"/>
      <c r="B748" s="146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ht="31.5" customHeight="1">
      <c r="A749" s="7"/>
      <c r="B749" s="146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ht="31.5" customHeight="1">
      <c r="A750" s="7"/>
      <c r="B750" s="146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ht="31.5" customHeight="1">
      <c r="A751" s="7"/>
      <c r="B751" s="146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ht="31.5" customHeight="1">
      <c r="A752" s="7"/>
      <c r="B752" s="146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ht="31.5" customHeight="1">
      <c r="A753" s="7"/>
      <c r="B753" s="146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ht="31.5" customHeight="1">
      <c r="A754" s="7"/>
      <c r="B754" s="146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ht="31.5" customHeight="1">
      <c r="A755" s="7"/>
      <c r="B755" s="146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ht="31.5" customHeight="1">
      <c r="A756" s="7"/>
      <c r="B756" s="146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ht="31.5" customHeight="1">
      <c r="A757" s="7"/>
      <c r="B757" s="146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ht="31.5" customHeight="1">
      <c r="A758" s="7"/>
      <c r="B758" s="146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ht="31.5" customHeight="1">
      <c r="A759" s="7"/>
      <c r="B759" s="146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ht="31.5" customHeight="1">
      <c r="A760" s="7"/>
      <c r="B760" s="146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ht="31.5" customHeight="1">
      <c r="A761" s="7"/>
      <c r="B761" s="146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ht="31.5" customHeight="1">
      <c r="A762" s="7"/>
      <c r="B762" s="146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ht="31.5" customHeight="1">
      <c r="A763" s="7"/>
      <c r="B763" s="146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ht="31.5" customHeight="1">
      <c r="A764" s="7"/>
      <c r="B764" s="146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ht="31.5" customHeight="1">
      <c r="A765" s="7"/>
      <c r="B765" s="146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ht="31.5" customHeight="1">
      <c r="A766" s="7"/>
      <c r="B766" s="146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ht="31.5" customHeight="1">
      <c r="A767" s="7"/>
      <c r="B767" s="146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ht="31.5" customHeight="1">
      <c r="A768" s="7"/>
      <c r="B768" s="146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ht="31.5" customHeight="1">
      <c r="A769" s="7"/>
      <c r="B769" s="146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ht="31.5" customHeight="1">
      <c r="A770" s="7"/>
      <c r="B770" s="146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ht="31.5" customHeight="1">
      <c r="A771" s="7"/>
      <c r="B771" s="146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ht="31.5" customHeight="1">
      <c r="A772" s="7"/>
      <c r="B772" s="146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ht="31.5" customHeight="1">
      <c r="A773" s="7"/>
      <c r="B773" s="146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ht="31.5" customHeight="1">
      <c r="A774" s="7"/>
      <c r="B774" s="146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ht="31.5" customHeight="1">
      <c r="A775" s="7"/>
      <c r="B775" s="146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ht="31.5" customHeight="1">
      <c r="A776" s="7"/>
      <c r="B776" s="146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ht="31.5" customHeight="1">
      <c r="A777" s="7"/>
      <c r="B777" s="146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ht="31.5" customHeight="1">
      <c r="A778" s="7"/>
      <c r="B778" s="146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ht="31.5" customHeight="1">
      <c r="A779" s="7"/>
      <c r="B779" s="146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ht="31.5" customHeight="1">
      <c r="A780" s="7"/>
      <c r="B780" s="146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ht="31.5" customHeight="1">
      <c r="A781" s="7"/>
      <c r="B781" s="146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ht="31.5" customHeight="1">
      <c r="A782" s="7"/>
      <c r="B782" s="146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ht="31.5" customHeight="1">
      <c r="A783" s="7"/>
      <c r="B783" s="146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ht="31.5" customHeight="1">
      <c r="A784" s="7"/>
      <c r="B784" s="146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ht="31.5" customHeight="1">
      <c r="A785" s="7"/>
      <c r="B785" s="146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ht="31.5" customHeight="1">
      <c r="A786" s="7"/>
      <c r="B786" s="146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ht="31.5" customHeight="1">
      <c r="A787" s="7"/>
      <c r="B787" s="146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ht="31.5" customHeight="1">
      <c r="A788" s="7"/>
      <c r="B788" s="146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ht="31.5" customHeight="1">
      <c r="A789" s="7"/>
      <c r="B789" s="146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ht="31.5" customHeight="1">
      <c r="A790" s="7"/>
      <c r="B790" s="146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ht="31.5" customHeight="1">
      <c r="A791" s="7"/>
      <c r="B791" s="146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ht="31.5" customHeight="1">
      <c r="A792" s="7"/>
      <c r="B792" s="146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ht="31.5" customHeight="1">
      <c r="A793" s="7"/>
      <c r="B793" s="146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ht="31.5" customHeight="1">
      <c r="A794" s="7"/>
      <c r="B794" s="146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ht="31.5" customHeight="1">
      <c r="A795" s="7"/>
      <c r="B795" s="146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ht="31.5" customHeight="1">
      <c r="A796" s="7"/>
      <c r="B796" s="146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ht="31.5" customHeight="1">
      <c r="A797" s="7"/>
      <c r="B797" s="146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ht="31.5" customHeight="1">
      <c r="A798" s="7"/>
      <c r="B798" s="146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ht="31.5" customHeight="1">
      <c r="A799" s="7"/>
      <c r="B799" s="146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ht="31.5" customHeight="1">
      <c r="A800" s="7"/>
      <c r="B800" s="146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ht="31.5" customHeight="1">
      <c r="A801" s="7"/>
      <c r="B801" s="146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ht="31.5" customHeight="1">
      <c r="A802" s="7"/>
      <c r="B802" s="146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ht="31.5" customHeight="1">
      <c r="A803" s="7"/>
      <c r="B803" s="146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ht="31.5" customHeight="1">
      <c r="A804" s="7"/>
      <c r="B804" s="146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ht="31.5" customHeight="1">
      <c r="A805" s="7"/>
      <c r="B805" s="146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ht="31.5" customHeight="1">
      <c r="A806" s="7"/>
      <c r="B806" s="146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ht="31.5" customHeight="1">
      <c r="A807" s="7"/>
      <c r="B807" s="146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ht="31.5" customHeight="1">
      <c r="A808" s="7"/>
      <c r="B808" s="146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ht="31.5" customHeight="1">
      <c r="A809" s="7"/>
      <c r="B809" s="146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ht="31.5" customHeight="1">
      <c r="A810" s="7"/>
      <c r="B810" s="146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ht="31.5" customHeight="1">
      <c r="A811" s="7"/>
      <c r="B811" s="146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ht="31.5" customHeight="1">
      <c r="A812" s="7"/>
      <c r="B812" s="146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ht="31.5" customHeight="1">
      <c r="A813" s="7"/>
      <c r="B813" s="146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ht="31.5" customHeight="1">
      <c r="A814" s="7"/>
      <c r="B814" s="146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ht="31.5" customHeight="1">
      <c r="A815" s="7"/>
      <c r="B815" s="146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ht="31.5" customHeight="1">
      <c r="A816" s="7"/>
      <c r="B816" s="146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ht="31.5" customHeight="1">
      <c r="A817" s="7"/>
      <c r="B817" s="146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ht="31.5" customHeight="1">
      <c r="A818" s="7"/>
      <c r="B818" s="146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ht="31.5" customHeight="1">
      <c r="A819" s="7"/>
      <c r="B819" s="146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ht="31.5" customHeight="1">
      <c r="A820" s="7"/>
      <c r="B820" s="146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ht="31.5" customHeight="1">
      <c r="A821" s="7"/>
      <c r="B821" s="146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ht="31.5" customHeight="1">
      <c r="A822" s="7"/>
      <c r="B822" s="146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ht="31.5" customHeight="1">
      <c r="A823" s="7"/>
      <c r="B823" s="146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ht="31.5" customHeight="1">
      <c r="A824" s="7"/>
      <c r="B824" s="146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ht="31.5" customHeight="1">
      <c r="A825" s="7"/>
      <c r="B825" s="146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ht="31.5" customHeight="1">
      <c r="A826" s="7"/>
      <c r="B826" s="146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ht="31.5" customHeight="1">
      <c r="A827" s="7"/>
      <c r="B827" s="146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ht="31.5" customHeight="1">
      <c r="A828" s="7"/>
      <c r="B828" s="146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ht="31.5" customHeight="1">
      <c r="A829" s="7"/>
      <c r="B829" s="146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ht="31.5" customHeight="1">
      <c r="A830" s="7"/>
      <c r="B830" s="146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ht="31.5" customHeight="1">
      <c r="A831" s="7"/>
      <c r="B831" s="146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ht="31.5" customHeight="1">
      <c r="A832" s="7"/>
      <c r="B832" s="146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ht="31.5" customHeight="1">
      <c r="A833" s="7"/>
      <c r="B833" s="146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ht="31.5" customHeight="1">
      <c r="A834" s="7"/>
      <c r="B834" s="146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ht="31.5" customHeight="1">
      <c r="A835" s="7"/>
      <c r="B835" s="146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ht="31.5" customHeight="1">
      <c r="A836" s="7"/>
      <c r="B836" s="146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ht="31.5" customHeight="1">
      <c r="A837" s="7"/>
      <c r="B837" s="146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ht="31.5" customHeight="1">
      <c r="A838" s="7"/>
      <c r="B838" s="146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ht="31.5" customHeight="1">
      <c r="A839" s="7"/>
      <c r="B839" s="146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ht="31.5" customHeight="1">
      <c r="A840" s="7"/>
      <c r="B840" s="146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ht="31.5" customHeight="1">
      <c r="A841" s="7"/>
      <c r="B841" s="146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ht="31.5" customHeight="1">
      <c r="A842" s="7"/>
      <c r="B842" s="146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ht="31.5" customHeight="1">
      <c r="A843" s="7"/>
      <c r="B843" s="146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ht="31.5" customHeight="1">
      <c r="A844" s="7"/>
      <c r="B844" s="146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ht="31.5" customHeight="1">
      <c r="A845" s="7"/>
      <c r="B845" s="146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ht="31.5" customHeight="1">
      <c r="A846" s="7"/>
      <c r="B846" s="146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ht="31.5" customHeight="1">
      <c r="A847" s="7"/>
      <c r="B847" s="146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ht="31.5" customHeight="1">
      <c r="A848" s="7"/>
      <c r="B848" s="146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ht="31.5" customHeight="1">
      <c r="A849" s="7"/>
      <c r="B849" s="146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ht="31.5" customHeight="1">
      <c r="A850" s="7"/>
      <c r="B850" s="146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ht="31.5" customHeight="1">
      <c r="A851" s="7"/>
      <c r="B851" s="146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ht="31.5" customHeight="1">
      <c r="A852" s="7"/>
      <c r="B852" s="146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ht="31.5" customHeight="1">
      <c r="A853" s="7"/>
      <c r="B853" s="146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ht="31.5" customHeight="1">
      <c r="A854" s="7"/>
      <c r="B854" s="146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ht="31.5" customHeight="1">
      <c r="A855" s="7"/>
      <c r="B855" s="146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ht="31.5" customHeight="1">
      <c r="A856" s="7"/>
      <c r="B856" s="146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ht="31.5" customHeight="1">
      <c r="A857" s="7"/>
      <c r="B857" s="146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ht="31.5" customHeight="1">
      <c r="A858" s="7"/>
      <c r="B858" s="146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ht="31.5" customHeight="1">
      <c r="A859" s="7"/>
      <c r="B859" s="146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ht="31.5" customHeight="1">
      <c r="A860" s="7"/>
      <c r="B860" s="146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ht="31.5" customHeight="1">
      <c r="A861" s="7"/>
      <c r="B861" s="146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ht="31.5" customHeight="1">
      <c r="A862" s="7"/>
      <c r="B862" s="146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ht="31.5" customHeight="1">
      <c r="A863" s="7"/>
      <c r="B863" s="146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ht="31.5" customHeight="1">
      <c r="A864" s="7"/>
      <c r="B864" s="146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ht="31.5" customHeight="1">
      <c r="A865" s="7"/>
      <c r="B865" s="146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ht="31.5" customHeight="1">
      <c r="A866" s="7"/>
      <c r="B866" s="146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ht="31.5" customHeight="1">
      <c r="A867" s="7"/>
      <c r="B867" s="146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ht="31.5" customHeight="1">
      <c r="A868" s="7"/>
      <c r="B868" s="146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ht="31.5" customHeight="1">
      <c r="A869" s="7"/>
      <c r="B869" s="146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ht="31.5" customHeight="1">
      <c r="A870" s="7"/>
      <c r="B870" s="146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ht="31.5" customHeight="1">
      <c r="A871" s="7"/>
      <c r="B871" s="146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ht="31.5" customHeight="1">
      <c r="A872" s="7"/>
      <c r="B872" s="146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ht="31.5" customHeight="1">
      <c r="A873" s="7"/>
      <c r="B873" s="146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ht="31.5" customHeight="1">
      <c r="A874" s="7"/>
      <c r="B874" s="146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ht="31.5" customHeight="1">
      <c r="A875" s="7"/>
      <c r="B875" s="146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ht="31.5" customHeight="1">
      <c r="A876" s="7"/>
      <c r="B876" s="146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ht="31.5" customHeight="1">
      <c r="A877" s="7"/>
      <c r="B877" s="146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ht="31.5" customHeight="1">
      <c r="A878" s="7"/>
      <c r="B878" s="146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ht="31.5" customHeight="1">
      <c r="A879" s="7"/>
      <c r="B879" s="146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ht="31.5" customHeight="1">
      <c r="A880" s="7"/>
      <c r="B880" s="146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ht="31.5" customHeight="1">
      <c r="A881" s="7"/>
      <c r="B881" s="146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ht="31.5" customHeight="1">
      <c r="A882" s="7"/>
      <c r="B882" s="146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ht="31.5" customHeight="1">
      <c r="A883" s="7"/>
      <c r="B883" s="146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ht="31.5" customHeight="1">
      <c r="A884" s="7"/>
      <c r="B884" s="146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ht="31.5" customHeight="1">
      <c r="A885" s="7"/>
      <c r="B885" s="146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ht="31.5" customHeight="1">
      <c r="A886" s="7"/>
      <c r="B886" s="146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ht="31.5" customHeight="1">
      <c r="A887" s="7"/>
      <c r="B887" s="146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ht="31.5" customHeight="1">
      <c r="A888" s="7"/>
      <c r="B888" s="146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ht="31.5" customHeight="1">
      <c r="A889" s="7"/>
      <c r="B889" s="146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ht="31.5" customHeight="1">
      <c r="A890" s="7"/>
      <c r="B890" s="146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ht="31.5" customHeight="1">
      <c r="A891" s="7"/>
      <c r="B891" s="146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ht="31.5" customHeight="1">
      <c r="A892" s="7"/>
      <c r="B892" s="146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ht="31.5" customHeight="1">
      <c r="A893" s="7"/>
      <c r="B893" s="146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ht="31.5" customHeight="1">
      <c r="A894" s="7"/>
      <c r="B894" s="146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ht="31.5" customHeight="1">
      <c r="A895" s="7"/>
      <c r="B895" s="146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ht="31.5" customHeight="1">
      <c r="A896" s="7"/>
      <c r="B896" s="146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ht="31.5" customHeight="1">
      <c r="A897" s="7"/>
      <c r="B897" s="146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ht="31.5" customHeight="1">
      <c r="A898" s="7"/>
      <c r="B898" s="146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ht="31.5" customHeight="1">
      <c r="A899" s="7"/>
      <c r="B899" s="146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ht="31.5" customHeight="1">
      <c r="A900" s="7"/>
      <c r="B900" s="146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ht="31.5" customHeight="1">
      <c r="A901" s="7"/>
      <c r="B901" s="146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ht="31.5" customHeight="1">
      <c r="A902" s="7"/>
      <c r="B902" s="146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ht="31.5" customHeight="1">
      <c r="A903" s="7"/>
      <c r="B903" s="146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ht="31.5" customHeight="1">
      <c r="A904" s="7"/>
      <c r="B904" s="146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ht="31.5" customHeight="1">
      <c r="A905" s="7"/>
      <c r="B905" s="146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ht="31.5" customHeight="1">
      <c r="A906" s="7"/>
      <c r="B906" s="146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ht="31.5" customHeight="1">
      <c r="A907" s="7"/>
      <c r="B907" s="146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ht="31.5" customHeight="1">
      <c r="A908" s="7"/>
      <c r="B908" s="146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ht="31.5" customHeight="1">
      <c r="A909" s="7"/>
      <c r="B909" s="146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ht="31.5" customHeight="1">
      <c r="A910" s="7"/>
      <c r="B910" s="146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ht="31.5" customHeight="1">
      <c r="A911" s="7"/>
      <c r="B911" s="146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ht="31.5" customHeight="1">
      <c r="A912" s="7"/>
      <c r="B912" s="146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ht="31.5" customHeight="1">
      <c r="A913" s="7"/>
      <c r="B913" s="146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ht="31.5" customHeight="1">
      <c r="A914" s="7"/>
      <c r="B914" s="146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ht="31.5" customHeight="1">
      <c r="A915" s="7"/>
      <c r="B915" s="146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ht="31.5" customHeight="1">
      <c r="A916" s="7"/>
      <c r="B916" s="146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ht="31.5" customHeight="1">
      <c r="A917" s="7"/>
      <c r="B917" s="146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ht="31.5" customHeight="1">
      <c r="A918" s="7"/>
      <c r="B918" s="146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ht="31.5" customHeight="1">
      <c r="A919" s="7"/>
      <c r="B919" s="146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ht="31.5" customHeight="1">
      <c r="A920" s="7"/>
      <c r="B920" s="146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ht="31.5" customHeight="1">
      <c r="A921" s="7"/>
      <c r="B921" s="146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ht="31.5" customHeight="1">
      <c r="A922" s="7"/>
      <c r="B922" s="146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ht="31.5" customHeight="1">
      <c r="A923" s="7"/>
      <c r="B923" s="146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ht="31.5" customHeight="1">
      <c r="A924" s="7"/>
      <c r="B924" s="146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ht="31.5" customHeight="1">
      <c r="A925" s="7"/>
      <c r="B925" s="146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ht="31.5" customHeight="1">
      <c r="A926" s="7"/>
      <c r="B926" s="146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ht="31.5" customHeight="1">
      <c r="A927" s="7"/>
      <c r="B927" s="146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ht="31.5" customHeight="1">
      <c r="A928" s="7"/>
      <c r="B928" s="146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ht="31.5" customHeight="1">
      <c r="A929" s="7"/>
      <c r="B929" s="146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ht="31.5" customHeight="1">
      <c r="A930" s="7"/>
      <c r="B930" s="146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ht="31.5" customHeight="1">
      <c r="A931" s="7"/>
      <c r="B931" s="146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ht="31.5" customHeight="1">
      <c r="A932" s="7"/>
      <c r="B932" s="146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ht="31.5" customHeight="1">
      <c r="A933" s="7"/>
      <c r="B933" s="146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ht="31.5" customHeight="1">
      <c r="A934" s="7"/>
      <c r="B934" s="146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ht="31.5" customHeight="1">
      <c r="A935" s="7"/>
      <c r="B935" s="146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ht="31.5" customHeight="1">
      <c r="A936" s="7"/>
      <c r="B936" s="146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ht="31.5" customHeight="1">
      <c r="A937" s="7"/>
      <c r="B937" s="146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ht="31.5" customHeight="1">
      <c r="A938" s="7"/>
      <c r="B938" s="146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ht="31.5" customHeight="1">
      <c r="A939" s="7"/>
      <c r="B939" s="146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ht="31.5" customHeight="1">
      <c r="A940" s="7"/>
      <c r="B940" s="146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ht="31.5" customHeight="1">
      <c r="A941" s="7"/>
      <c r="B941" s="146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ht="31.5" customHeight="1">
      <c r="A942" s="7"/>
      <c r="B942" s="146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ht="31.5" customHeight="1">
      <c r="A943" s="7"/>
      <c r="B943" s="146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ht="31.5" customHeight="1">
      <c r="A944" s="7"/>
      <c r="B944" s="146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ht="31.5" customHeight="1">
      <c r="A945" s="7"/>
      <c r="B945" s="146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ht="31.5" customHeight="1">
      <c r="A946" s="7"/>
      <c r="B946" s="146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ht="31.5" customHeight="1">
      <c r="A947" s="7"/>
      <c r="B947" s="146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ht="31.5" customHeight="1">
      <c r="A948" s="7"/>
      <c r="B948" s="146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ht="31.5" customHeight="1">
      <c r="A949" s="7"/>
      <c r="B949" s="146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ht="31.5" customHeight="1">
      <c r="A950" s="7"/>
      <c r="B950" s="146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ht="31.5" customHeight="1">
      <c r="A951" s="7"/>
      <c r="B951" s="146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ht="31.5" customHeight="1">
      <c r="A952" s="7"/>
      <c r="B952" s="146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ht="31.5" customHeight="1">
      <c r="A953" s="7"/>
      <c r="B953" s="146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ht="31.5" customHeight="1">
      <c r="A954" s="7"/>
      <c r="B954" s="146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ht="31.5" customHeight="1">
      <c r="A955" s="7"/>
      <c r="B955" s="146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ht="31.5" customHeight="1">
      <c r="A956" s="7"/>
      <c r="B956" s="146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ht="31.5" customHeight="1">
      <c r="A957" s="7"/>
      <c r="B957" s="146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ht="31.5" customHeight="1">
      <c r="A958" s="7"/>
      <c r="B958" s="146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ht="31.5" customHeight="1">
      <c r="A959" s="7"/>
      <c r="B959" s="146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ht="31.5" customHeight="1">
      <c r="A960" s="7"/>
      <c r="B960" s="146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ht="31.5" customHeight="1">
      <c r="A961" s="7"/>
      <c r="B961" s="146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ht="31.5" customHeight="1">
      <c r="A962" s="7"/>
      <c r="B962" s="146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ht="31.5" customHeight="1">
      <c r="A963" s="7"/>
      <c r="B963" s="146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ht="31.5" customHeight="1">
      <c r="A964" s="7"/>
      <c r="B964" s="146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ht="31.5" customHeight="1">
      <c r="A965" s="7"/>
      <c r="B965" s="146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ht="31.5" customHeight="1">
      <c r="A966" s="7"/>
      <c r="B966" s="146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ht="31.5" customHeight="1">
      <c r="A967" s="7"/>
      <c r="B967" s="146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ht="31.5" customHeight="1">
      <c r="A968" s="7"/>
      <c r="B968" s="146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ht="31.5" customHeight="1">
      <c r="A969" s="7"/>
      <c r="B969" s="146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ht="31.5" customHeight="1">
      <c r="A970" s="7"/>
      <c r="B970" s="146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ht="31.5" customHeight="1">
      <c r="A971" s="7"/>
      <c r="B971" s="146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ht="31.5" customHeight="1">
      <c r="A972" s="7"/>
      <c r="B972" s="146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ht="31.5" customHeight="1">
      <c r="A973" s="7"/>
      <c r="B973" s="146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ht="31.5" customHeight="1">
      <c r="A974" s="7"/>
      <c r="B974" s="146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ht="31.5" customHeight="1">
      <c r="A975" s="7"/>
      <c r="B975" s="146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ht="31.5" customHeight="1">
      <c r="A976" s="7"/>
      <c r="B976" s="146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ht="31.5" customHeight="1">
      <c r="A977" s="7"/>
      <c r="B977" s="146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ht="31.5" customHeight="1">
      <c r="A978" s="7"/>
      <c r="B978" s="146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ht="31.5" customHeight="1">
      <c r="A979" s="7"/>
      <c r="B979" s="146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ht="31.5" customHeight="1">
      <c r="A980" s="7"/>
      <c r="B980" s="146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ht="31.5" customHeight="1">
      <c r="A981" s="7"/>
      <c r="B981" s="146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ht="31.5" customHeight="1">
      <c r="A982" s="7"/>
      <c r="B982" s="146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ht="31.5" customHeight="1">
      <c r="A983" s="7"/>
      <c r="B983" s="146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ht="31.5" customHeight="1">
      <c r="A984" s="7"/>
      <c r="B984" s="146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ht="31.5" customHeight="1">
      <c r="A985" s="7"/>
      <c r="B985" s="146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ht="31.5" customHeight="1">
      <c r="A986" s="7"/>
      <c r="B986" s="146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ht="31.5" customHeight="1">
      <c r="A987" s="7"/>
      <c r="B987" s="146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ht="31.5" customHeight="1">
      <c r="A988" s="7"/>
      <c r="B988" s="146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ht="31.5" customHeight="1">
      <c r="A989" s="7"/>
      <c r="B989" s="146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ht="31.5" customHeight="1">
      <c r="A990" s="7"/>
      <c r="B990" s="146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ht="31.5" customHeight="1">
      <c r="A991" s="7"/>
      <c r="B991" s="146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ht="31.5" customHeight="1">
      <c r="A992" s="7"/>
      <c r="B992" s="146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ht="31.5" customHeight="1">
      <c r="A993" s="7"/>
      <c r="B993" s="146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ht="31.5" customHeight="1">
      <c r="A994" s="7"/>
      <c r="B994" s="146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ht="31.5" customHeight="1">
      <c r="A995" s="7"/>
      <c r="B995" s="146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ht="31.5" customHeight="1">
      <c r="A996" s="7"/>
      <c r="B996" s="146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ht="31.5" customHeight="1">
      <c r="A997" s="7"/>
      <c r="B997" s="146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ht="31.5" customHeight="1">
      <c r="A998" s="7"/>
      <c r="B998" s="146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ht="31.5" customHeight="1">
      <c r="A999" s="7"/>
      <c r="B999" s="146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ht="31.5" customHeight="1">
      <c r="A1000" s="7"/>
      <c r="B1000" s="146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1.22" defaultRowHeight="15.0"/>
  <cols>
    <col customWidth="1" min="1" max="1" width="11.44"/>
    <col customWidth="1" min="2" max="26" width="8.56"/>
  </cols>
  <sheetData>
    <row r="1" ht="15.0" customHeight="1">
      <c r="A1" s="81" t="s">
        <v>30</v>
      </c>
      <c r="B1" s="6">
        <v>1.0</v>
      </c>
      <c r="C1" s="7"/>
      <c r="D1" s="7"/>
      <c r="E1" s="73" t="s">
        <v>1749</v>
      </c>
      <c r="F1" s="73">
        <f>C121</f>
        <v>34</v>
      </c>
      <c r="G1" s="73"/>
      <c r="H1" s="73">
        <f t="shared" ref="H1:H5" si="1">SUM(F1:G1)</f>
        <v>34</v>
      </c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15.0" customHeight="1">
      <c r="A2" s="81" t="s">
        <v>30</v>
      </c>
      <c r="B2" s="6">
        <v>1.0</v>
      </c>
      <c r="C2" s="7"/>
      <c r="D2" s="7"/>
      <c r="E2" s="73" t="s">
        <v>1750</v>
      </c>
      <c r="F2" s="73">
        <f>C87</f>
        <v>50</v>
      </c>
      <c r="G2" s="73">
        <v>4.0</v>
      </c>
      <c r="H2" s="73">
        <f t="shared" si="1"/>
        <v>54</v>
      </c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15.0" customHeight="1">
      <c r="A3" s="6" t="s">
        <v>30</v>
      </c>
      <c r="B3" s="6">
        <v>1.0</v>
      </c>
      <c r="C3" s="7"/>
      <c r="D3" s="7"/>
      <c r="E3" s="73" t="s">
        <v>1751</v>
      </c>
      <c r="F3" s="73">
        <f>C37</f>
        <v>37</v>
      </c>
      <c r="G3" s="73">
        <v>3.0</v>
      </c>
      <c r="H3" s="73">
        <f t="shared" si="1"/>
        <v>40</v>
      </c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5.0" customHeight="1">
      <c r="A4" s="6" t="s">
        <v>30</v>
      </c>
      <c r="B4" s="6">
        <v>1.0</v>
      </c>
      <c r="C4" s="7"/>
      <c r="D4" s="7"/>
      <c r="E4" s="73" t="s">
        <v>1752</v>
      </c>
      <c r="F4" s="73">
        <f>C135</f>
        <v>14</v>
      </c>
      <c r="G4" s="73">
        <v>4.0</v>
      </c>
      <c r="H4" s="73">
        <f t="shared" si="1"/>
        <v>18</v>
      </c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0" customHeight="1">
      <c r="A5" s="6" t="s">
        <v>30</v>
      </c>
      <c r="B5" s="6">
        <v>1.0</v>
      </c>
      <c r="C5" s="7"/>
      <c r="D5" s="7"/>
      <c r="E5" s="73" t="s">
        <v>1753</v>
      </c>
      <c r="F5" s="73">
        <f>C141</f>
        <v>6</v>
      </c>
      <c r="G5" s="73"/>
      <c r="H5" s="73">
        <f t="shared" si="1"/>
        <v>6</v>
      </c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5.0" customHeight="1">
      <c r="A6" s="6" t="s">
        <v>30</v>
      </c>
      <c r="B6" s="6">
        <v>1.0</v>
      </c>
      <c r="C6" s="7"/>
      <c r="D6" s="7"/>
      <c r="E6" s="73"/>
      <c r="F6" s="73">
        <f>SUM(F1:F5)</f>
        <v>141</v>
      </c>
      <c r="G6" s="73">
        <f>G4+G3+G2+F6</f>
        <v>152</v>
      </c>
      <c r="H6" s="73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0" customHeight="1">
      <c r="A7" s="6" t="s">
        <v>30</v>
      </c>
      <c r="B7" s="6">
        <v>1.0</v>
      </c>
      <c r="C7" s="7"/>
      <c r="D7" s="7"/>
      <c r="E7" s="73"/>
      <c r="F7" s="73"/>
      <c r="G7" s="73" t="s">
        <v>1754</v>
      </c>
      <c r="H7" s="73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5.0" customHeight="1">
      <c r="A8" s="6" t="s">
        <v>30</v>
      </c>
      <c r="B8" s="6">
        <v>1.0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0" customHeight="1">
      <c r="A9" s="6" t="s">
        <v>30</v>
      </c>
      <c r="B9" s="6">
        <v>1.0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5.0" customHeight="1">
      <c r="A10" s="6" t="s">
        <v>30</v>
      </c>
      <c r="B10" s="6">
        <v>1.0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5.0" customHeight="1">
      <c r="A11" s="6" t="s">
        <v>30</v>
      </c>
      <c r="B11" s="6">
        <v>1.0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5.0" customHeight="1">
      <c r="A12" s="6" t="s">
        <v>30</v>
      </c>
      <c r="B12" s="6">
        <v>1.0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5.0" customHeight="1">
      <c r="A13" s="6" t="s">
        <v>30</v>
      </c>
      <c r="B13" s="6">
        <v>1.0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5.0" customHeight="1">
      <c r="A14" s="6" t="s">
        <v>30</v>
      </c>
      <c r="B14" s="6">
        <v>1.0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5.0" customHeight="1">
      <c r="A15" s="6" t="s">
        <v>30</v>
      </c>
      <c r="B15" s="6">
        <v>1.0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5.0" customHeight="1">
      <c r="A16" s="6" t="s">
        <v>30</v>
      </c>
      <c r="B16" s="6">
        <v>1.0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5.0" customHeight="1">
      <c r="A17" s="6" t="s">
        <v>30</v>
      </c>
      <c r="B17" s="6">
        <v>1.0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5.0" customHeight="1">
      <c r="A18" s="6" t="s">
        <v>30</v>
      </c>
      <c r="B18" s="6">
        <v>1.0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5.0" customHeight="1">
      <c r="A19" s="6" t="s">
        <v>30</v>
      </c>
      <c r="B19" s="6">
        <v>1.0</v>
      </c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5.0" customHeight="1">
      <c r="A20" s="6" t="s">
        <v>30</v>
      </c>
      <c r="B20" s="6">
        <v>1.0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5.0" customHeight="1">
      <c r="A21" s="6" t="s">
        <v>30</v>
      </c>
      <c r="B21" s="6">
        <v>1.0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5.0" customHeight="1">
      <c r="A22" s="6" t="s">
        <v>30</v>
      </c>
      <c r="B22" s="6">
        <v>1.0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5.0" customHeight="1">
      <c r="A23" s="6" t="s">
        <v>30</v>
      </c>
      <c r="B23" s="6">
        <v>1.0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5.0" customHeight="1">
      <c r="A24" s="6" t="s">
        <v>30</v>
      </c>
      <c r="B24" s="6">
        <v>1.0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5.0" customHeight="1">
      <c r="A25" s="6" t="s">
        <v>30</v>
      </c>
      <c r="B25" s="6">
        <v>1.0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5.0" customHeight="1">
      <c r="A26" s="6" t="s">
        <v>30</v>
      </c>
      <c r="B26" s="6">
        <v>1.0</v>
      </c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5.0" customHeight="1">
      <c r="A27" s="6" t="s">
        <v>30</v>
      </c>
      <c r="B27" s="6">
        <v>1.0</v>
      </c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5.0" customHeight="1">
      <c r="A28" s="6" t="s">
        <v>30</v>
      </c>
      <c r="B28" s="6">
        <v>1.0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5.0" customHeight="1">
      <c r="A29" s="6" t="s">
        <v>30</v>
      </c>
      <c r="B29" s="6">
        <v>1.0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5.0" customHeight="1">
      <c r="A30" s="6" t="s">
        <v>30</v>
      </c>
      <c r="B30" s="6">
        <v>1.0</v>
      </c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5.0" customHeight="1">
      <c r="A31" s="6" t="s">
        <v>30</v>
      </c>
      <c r="B31" s="6">
        <v>1.0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5.0" customHeight="1">
      <c r="A32" s="6" t="s">
        <v>30</v>
      </c>
      <c r="B32" s="6">
        <v>1.0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0" customHeight="1">
      <c r="A33" s="6" t="s">
        <v>30</v>
      </c>
      <c r="B33" s="6">
        <v>1.0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15.0" customHeight="1">
      <c r="A34" s="6" t="s">
        <v>30</v>
      </c>
      <c r="B34" s="6">
        <v>1.0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5.0" customHeight="1">
      <c r="A35" s="6" t="s">
        <v>30</v>
      </c>
      <c r="B35" s="6">
        <v>1.0</v>
      </c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ht="15.0" customHeight="1">
      <c r="A36" s="6" t="s">
        <v>30</v>
      </c>
      <c r="B36" s="6">
        <v>1.0</v>
      </c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ht="15.0" customHeight="1">
      <c r="A37" s="12" t="s">
        <v>30</v>
      </c>
      <c r="B37" s="12">
        <v>1.0</v>
      </c>
      <c r="C37" s="12">
        <f>SUM(B1:B37)</f>
        <v>37</v>
      </c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ht="15.0" customHeight="1">
      <c r="A38" s="81" t="s">
        <v>15</v>
      </c>
      <c r="B38" s="6">
        <v>1.0</v>
      </c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ht="15.0" customHeight="1">
      <c r="A39" s="6" t="s">
        <v>15</v>
      </c>
      <c r="B39" s="6">
        <v>1.0</v>
      </c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ht="15.0" customHeight="1">
      <c r="A40" s="6" t="s">
        <v>15</v>
      </c>
      <c r="B40" s="6">
        <v>1.0</v>
      </c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ht="15.0" customHeight="1">
      <c r="A41" s="6" t="s">
        <v>15</v>
      </c>
      <c r="B41" s="6">
        <v>1.0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ht="15.0" customHeight="1">
      <c r="A42" s="6" t="s">
        <v>15</v>
      </c>
      <c r="B42" s="6">
        <v>1.0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ht="15.0" customHeight="1">
      <c r="A43" s="6" t="s">
        <v>15</v>
      </c>
      <c r="B43" s="6">
        <v>1.0</v>
      </c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ht="15.0" customHeight="1">
      <c r="A44" s="6" t="s">
        <v>15</v>
      </c>
      <c r="B44" s="6">
        <v>1.0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ht="15.0" customHeight="1">
      <c r="A45" s="6" t="s">
        <v>15</v>
      </c>
      <c r="B45" s="6">
        <v>1.0</v>
      </c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ht="15.0" customHeight="1">
      <c r="A46" s="6" t="s">
        <v>15</v>
      </c>
      <c r="B46" s="6">
        <v>1.0</v>
      </c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ht="15.0" customHeight="1">
      <c r="A47" s="6" t="s">
        <v>15</v>
      </c>
      <c r="B47" s="6">
        <v>1.0</v>
      </c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ht="15.0" customHeight="1">
      <c r="A48" s="6" t="s">
        <v>15</v>
      </c>
      <c r="B48" s="6">
        <v>1.0</v>
      </c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ht="15.0" customHeight="1">
      <c r="A49" s="6" t="s">
        <v>15</v>
      </c>
      <c r="B49" s="6">
        <v>1.0</v>
      </c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ht="15.0" customHeight="1">
      <c r="A50" s="6" t="s">
        <v>15</v>
      </c>
      <c r="B50" s="6">
        <v>1.0</v>
      </c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ht="15.0" customHeight="1">
      <c r="A51" s="6" t="s">
        <v>15</v>
      </c>
      <c r="B51" s="6">
        <v>1.0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ht="15.0" customHeight="1">
      <c r="A52" s="6" t="s">
        <v>15</v>
      </c>
      <c r="B52" s="6">
        <v>1.0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ht="15.0" customHeight="1">
      <c r="A53" s="6" t="s">
        <v>15</v>
      </c>
      <c r="B53" s="6">
        <v>1.0</v>
      </c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ht="15.0" customHeight="1">
      <c r="A54" s="6" t="s">
        <v>15</v>
      </c>
      <c r="B54" s="6">
        <v>1.0</v>
      </c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ht="15.0" customHeight="1">
      <c r="A55" s="6" t="s">
        <v>15</v>
      </c>
      <c r="B55" s="6">
        <v>1.0</v>
      </c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ht="15.0" customHeight="1">
      <c r="A56" s="6" t="s">
        <v>15</v>
      </c>
      <c r="B56" s="6">
        <v>1.0</v>
      </c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ht="15.0" customHeight="1">
      <c r="A57" s="6" t="s">
        <v>15</v>
      </c>
      <c r="B57" s="6">
        <v>1.0</v>
      </c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ht="15.0" customHeight="1">
      <c r="A58" s="6" t="s">
        <v>15</v>
      </c>
      <c r="B58" s="6">
        <v>1.0</v>
      </c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ht="15.0" customHeight="1">
      <c r="A59" s="6" t="s">
        <v>15</v>
      </c>
      <c r="B59" s="6">
        <v>1.0</v>
      </c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ht="15.0" customHeight="1">
      <c r="A60" s="6" t="s">
        <v>15</v>
      </c>
      <c r="B60" s="6">
        <v>1.0</v>
      </c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ht="15.0" customHeight="1">
      <c r="A61" s="6" t="s">
        <v>15</v>
      </c>
      <c r="B61" s="6">
        <v>1.0</v>
      </c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ht="15.0" customHeight="1">
      <c r="A62" s="6" t="s">
        <v>15</v>
      </c>
      <c r="B62" s="6">
        <v>1.0</v>
      </c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ht="15.0" customHeight="1">
      <c r="A63" s="6" t="s">
        <v>15</v>
      </c>
      <c r="B63" s="6">
        <v>1.0</v>
      </c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ht="15.0" customHeight="1">
      <c r="A64" s="6" t="s">
        <v>15</v>
      </c>
      <c r="B64" s="6">
        <v>1.0</v>
      </c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ht="15.0" customHeight="1">
      <c r="A65" s="6" t="s">
        <v>15</v>
      </c>
      <c r="B65" s="6">
        <v>1.0</v>
      </c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ht="15.0" customHeight="1">
      <c r="A66" s="6" t="s">
        <v>15</v>
      </c>
      <c r="B66" s="6">
        <v>1.0</v>
      </c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ht="15.0" customHeight="1">
      <c r="A67" s="6" t="s">
        <v>15</v>
      </c>
      <c r="B67" s="6">
        <v>1.0</v>
      </c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ht="15.0" customHeight="1">
      <c r="A68" s="6" t="s">
        <v>15</v>
      </c>
      <c r="B68" s="6">
        <v>1.0</v>
      </c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ht="15.0" customHeight="1">
      <c r="A69" s="6" t="s">
        <v>15</v>
      </c>
      <c r="B69" s="6">
        <v>1.0</v>
      </c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ht="15.0" customHeight="1">
      <c r="A70" s="6" t="s">
        <v>15</v>
      </c>
      <c r="B70" s="6">
        <v>1.0</v>
      </c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ht="15.0" customHeight="1">
      <c r="A71" s="6" t="s">
        <v>15</v>
      </c>
      <c r="B71" s="6">
        <v>1.0</v>
      </c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ht="15.0" customHeight="1">
      <c r="A72" s="6" t="s">
        <v>15</v>
      </c>
      <c r="B72" s="6">
        <v>1.0</v>
      </c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ht="15.0" customHeight="1">
      <c r="A73" s="6" t="s">
        <v>15</v>
      </c>
      <c r="B73" s="6">
        <v>1.0</v>
      </c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ht="15.0" customHeight="1">
      <c r="A74" s="6" t="s">
        <v>15</v>
      </c>
      <c r="B74" s="6">
        <v>1.0</v>
      </c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ht="15.0" customHeight="1">
      <c r="A75" s="6" t="s">
        <v>15</v>
      </c>
      <c r="B75" s="6">
        <v>1.0</v>
      </c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ht="15.0" customHeight="1">
      <c r="A76" s="6" t="s">
        <v>15</v>
      </c>
      <c r="B76" s="6">
        <v>1.0</v>
      </c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ht="15.0" customHeight="1">
      <c r="A77" s="6" t="s">
        <v>15</v>
      </c>
      <c r="B77" s="6">
        <v>1.0</v>
      </c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ht="15.0" customHeight="1">
      <c r="A78" s="6" t="s">
        <v>15</v>
      </c>
      <c r="B78" s="6">
        <v>1.0</v>
      </c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ht="15.0" customHeight="1">
      <c r="A79" s="6" t="s">
        <v>15</v>
      </c>
      <c r="B79" s="6">
        <v>1.0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ht="15.0" customHeight="1">
      <c r="A80" s="6" t="s">
        <v>15</v>
      </c>
      <c r="B80" s="6">
        <v>1.0</v>
      </c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ht="15.0" customHeight="1">
      <c r="A81" s="6" t="s">
        <v>15</v>
      </c>
      <c r="B81" s="6">
        <v>1.0</v>
      </c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ht="15.0" customHeight="1">
      <c r="A82" s="6" t="s">
        <v>15</v>
      </c>
      <c r="B82" s="6">
        <v>1.0</v>
      </c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ht="15.0" customHeight="1">
      <c r="A83" s="6" t="s">
        <v>15</v>
      </c>
      <c r="B83" s="6">
        <v>1.0</v>
      </c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ht="15.0" customHeight="1">
      <c r="A84" s="6" t="s">
        <v>15</v>
      </c>
      <c r="B84" s="6">
        <v>1.0</v>
      </c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ht="15.0" customHeight="1">
      <c r="A85" s="6" t="s">
        <v>15</v>
      </c>
      <c r="B85" s="6">
        <v>1.0</v>
      </c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ht="15.0" customHeight="1">
      <c r="A86" s="6" t="s">
        <v>15</v>
      </c>
      <c r="B86" s="6">
        <v>1.0</v>
      </c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ht="15.0" customHeight="1">
      <c r="A87" s="52" t="s">
        <v>15</v>
      </c>
      <c r="B87" s="6">
        <v>1.0</v>
      </c>
      <c r="C87" s="6">
        <f>SUM(B38:B87)</f>
        <v>50</v>
      </c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ht="15.0" customHeight="1">
      <c r="A88" s="24" t="s">
        <v>301</v>
      </c>
      <c r="B88" s="24">
        <v>1.0</v>
      </c>
      <c r="C88" s="24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ht="15.0" customHeight="1">
      <c r="A89" s="24" t="s">
        <v>301</v>
      </c>
      <c r="B89" s="24">
        <v>1.0</v>
      </c>
      <c r="C89" s="24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ht="15.0" customHeight="1">
      <c r="A90" s="24" t="s">
        <v>301</v>
      </c>
      <c r="B90" s="24">
        <v>1.0</v>
      </c>
      <c r="C90" s="24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ht="15.0" customHeight="1">
      <c r="A91" s="24" t="s">
        <v>301</v>
      </c>
      <c r="B91" s="24">
        <v>1.0</v>
      </c>
      <c r="C91" s="24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ht="15.0" customHeight="1">
      <c r="A92" s="24" t="s">
        <v>301</v>
      </c>
      <c r="B92" s="24">
        <v>1.0</v>
      </c>
      <c r="C92" s="24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ht="15.0" customHeight="1">
      <c r="A93" s="24" t="s">
        <v>301</v>
      </c>
      <c r="B93" s="24">
        <v>1.0</v>
      </c>
      <c r="C93" s="24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ht="15.0" customHeight="1">
      <c r="A94" s="24" t="s">
        <v>301</v>
      </c>
      <c r="B94" s="24">
        <v>1.0</v>
      </c>
      <c r="C94" s="24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ht="15.0" customHeight="1">
      <c r="A95" s="24" t="s">
        <v>301</v>
      </c>
      <c r="B95" s="24">
        <v>1.0</v>
      </c>
      <c r="C95" s="24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ht="15.0" customHeight="1">
      <c r="A96" s="24" t="s">
        <v>301</v>
      </c>
      <c r="B96" s="24">
        <v>1.0</v>
      </c>
      <c r="C96" s="24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ht="15.0" customHeight="1">
      <c r="A97" s="24" t="s">
        <v>301</v>
      </c>
      <c r="B97" s="24">
        <v>1.0</v>
      </c>
      <c r="C97" s="24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ht="15.0" customHeight="1">
      <c r="A98" s="24" t="s">
        <v>301</v>
      </c>
      <c r="B98" s="24">
        <v>1.0</v>
      </c>
      <c r="C98" s="24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ht="15.0" customHeight="1">
      <c r="A99" s="24" t="s">
        <v>301</v>
      </c>
      <c r="B99" s="24">
        <v>1.0</v>
      </c>
      <c r="C99" s="24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ht="15.0" customHeight="1">
      <c r="A100" s="24" t="s">
        <v>301</v>
      </c>
      <c r="B100" s="24">
        <v>1.0</v>
      </c>
      <c r="C100" s="24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ht="15.0" customHeight="1">
      <c r="A101" s="24" t="s">
        <v>301</v>
      </c>
      <c r="B101" s="24">
        <v>1.0</v>
      </c>
      <c r="C101" s="24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ht="15.0" customHeight="1">
      <c r="A102" s="24" t="s">
        <v>301</v>
      </c>
      <c r="B102" s="24">
        <v>1.0</v>
      </c>
      <c r="C102" s="24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ht="15.0" customHeight="1">
      <c r="A103" s="24" t="s">
        <v>301</v>
      </c>
      <c r="B103" s="24">
        <v>1.0</v>
      </c>
      <c r="C103" s="24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ht="15.0" customHeight="1">
      <c r="A104" s="24" t="s">
        <v>301</v>
      </c>
      <c r="B104" s="24">
        <v>1.0</v>
      </c>
      <c r="C104" s="24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ht="15.0" customHeight="1">
      <c r="A105" s="24" t="s">
        <v>301</v>
      </c>
      <c r="B105" s="24">
        <v>1.0</v>
      </c>
      <c r="C105" s="24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ht="15.0" customHeight="1">
      <c r="A106" s="24" t="s">
        <v>301</v>
      </c>
      <c r="B106" s="24">
        <v>1.0</v>
      </c>
      <c r="C106" s="24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ht="15.0" customHeight="1">
      <c r="A107" s="24" t="s">
        <v>301</v>
      </c>
      <c r="B107" s="24">
        <v>1.0</v>
      </c>
      <c r="C107" s="24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ht="15.0" customHeight="1">
      <c r="A108" s="24" t="s">
        <v>301</v>
      </c>
      <c r="B108" s="24">
        <v>1.0</v>
      </c>
      <c r="C108" s="24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ht="15.0" customHeight="1">
      <c r="A109" s="24" t="s">
        <v>301</v>
      </c>
      <c r="B109" s="24">
        <v>1.0</v>
      </c>
      <c r="C109" s="24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ht="15.0" customHeight="1">
      <c r="A110" s="24" t="s">
        <v>301</v>
      </c>
      <c r="B110" s="24">
        <v>1.0</v>
      </c>
      <c r="C110" s="24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ht="15.0" customHeight="1">
      <c r="A111" s="24" t="s">
        <v>301</v>
      </c>
      <c r="B111" s="24">
        <v>1.0</v>
      </c>
      <c r="C111" s="24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ht="15.0" customHeight="1">
      <c r="A112" s="24" t="s">
        <v>301</v>
      </c>
      <c r="B112" s="24">
        <v>1.0</v>
      </c>
      <c r="C112" s="24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ht="15.0" customHeight="1">
      <c r="A113" s="24" t="s">
        <v>301</v>
      </c>
      <c r="B113" s="24">
        <v>1.0</v>
      </c>
      <c r="C113" s="24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ht="15.0" customHeight="1">
      <c r="A114" s="24" t="s">
        <v>301</v>
      </c>
      <c r="B114" s="24">
        <v>1.0</v>
      </c>
      <c r="C114" s="24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ht="15.0" customHeight="1">
      <c r="A115" s="24" t="s">
        <v>301</v>
      </c>
      <c r="B115" s="24">
        <v>1.0</v>
      </c>
      <c r="C115" s="24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ht="15.0" customHeight="1">
      <c r="A116" s="24" t="s">
        <v>301</v>
      </c>
      <c r="B116" s="24">
        <v>1.0</v>
      </c>
      <c r="C116" s="24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ht="15.0" customHeight="1">
      <c r="A117" s="24" t="s">
        <v>301</v>
      </c>
      <c r="B117" s="24">
        <v>1.0</v>
      </c>
      <c r="C117" s="24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ht="15.0" customHeight="1">
      <c r="A118" s="24" t="s">
        <v>301</v>
      </c>
      <c r="B118" s="24">
        <v>1.0</v>
      </c>
      <c r="C118" s="24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ht="15.0" customHeight="1">
      <c r="A119" s="24" t="s">
        <v>301</v>
      </c>
      <c r="B119" s="24">
        <v>1.0</v>
      </c>
      <c r="C119" s="24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ht="15.0" customHeight="1">
      <c r="A120" s="24" t="s">
        <v>301</v>
      </c>
      <c r="B120" s="24">
        <v>1.0</v>
      </c>
      <c r="C120" s="24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ht="15.0" customHeight="1">
      <c r="A121" s="149" t="s">
        <v>301</v>
      </c>
      <c r="B121" s="24">
        <v>1.0</v>
      </c>
      <c r="C121" s="24">
        <f>SUM(B88:B121)</f>
        <v>34</v>
      </c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ht="15.0" customHeight="1">
      <c r="A122" s="150" t="s">
        <v>23</v>
      </c>
      <c r="B122" s="150">
        <v>1.0</v>
      </c>
      <c r="C122" s="150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ht="15.0" customHeight="1">
      <c r="A123" s="150" t="s">
        <v>23</v>
      </c>
      <c r="B123" s="150">
        <v>1.0</v>
      </c>
      <c r="C123" s="150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ht="15.0" customHeight="1">
      <c r="A124" s="150" t="s">
        <v>23</v>
      </c>
      <c r="B124" s="150">
        <v>1.0</v>
      </c>
      <c r="C124" s="150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ht="15.0" customHeight="1">
      <c r="A125" s="150" t="s">
        <v>23</v>
      </c>
      <c r="B125" s="150">
        <v>1.0</v>
      </c>
      <c r="C125" s="150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ht="15.0" customHeight="1">
      <c r="A126" s="150" t="s">
        <v>23</v>
      </c>
      <c r="B126" s="150">
        <v>1.0</v>
      </c>
      <c r="C126" s="150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ht="15.0" customHeight="1">
      <c r="A127" s="150" t="s">
        <v>23</v>
      </c>
      <c r="B127" s="150">
        <v>1.0</v>
      </c>
      <c r="C127" s="150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ht="15.0" customHeight="1">
      <c r="A128" s="150" t="s">
        <v>23</v>
      </c>
      <c r="B128" s="150">
        <v>1.0</v>
      </c>
      <c r="C128" s="150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ht="15.0" customHeight="1">
      <c r="A129" s="150" t="s">
        <v>23</v>
      </c>
      <c r="B129" s="150">
        <v>1.0</v>
      </c>
      <c r="C129" s="150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ht="15.0" customHeight="1">
      <c r="A130" s="150" t="s">
        <v>23</v>
      </c>
      <c r="B130" s="150">
        <v>1.0</v>
      </c>
      <c r="C130" s="150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ht="15.0" customHeight="1">
      <c r="A131" s="150" t="s">
        <v>23</v>
      </c>
      <c r="B131" s="150">
        <v>1.0</v>
      </c>
      <c r="C131" s="150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ht="15.0" customHeight="1">
      <c r="A132" s="150" t="s">
        <v>23</v>
      </c>
      <c r="B132" s="150">
        <v>1.0</v>
      </c>
      <c r="C132" s="150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ht="15.0" customHeight="1">
      <c r="A133" s="150" t="s">
        <v>23</v>
      </c>
      <c r="B133" s="150">
        <v>1.0</v>
      </c>
      <c r="C133" s="150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ht="15.0" customHeight="1">
      <c r="A134" s="150" t="s">
        <v>23</v>
      </c>
      <c r="B134" s="150">
        <v>1.0</v>
      </c>
      <c r="C134" s="150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ht="15.0" customHeight="1">
      <c r="A135" s="150" t="s">
        <v>23</v>
      </c>
      <c r="B135" s="150">
        <v>1.0</v>
      </c>
      <c r="C135" s="150">
        <f>SUM(B122:B135)</f>
        <v>14</v>
      </c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ht="15.0" customHeight="1">
      <c r="A136" s="118" t="s">
        <v>25</v>
      </c>
      <c r="B136" s="118">
        <v>1.0</v>
      </c>
      <c r="C136" s="118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ht="15.0" customHeight="1">
      <c r="A137" s="118" t="s">
        <v>25</v>
      </c>
      <c r="B137" s="118">
        <v>1.0</v>
      </c>
      <c r="C137" s="118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ht="15.0" customHeight="1">
      <c r="A138" s="118" t="s">
        <v>25</v>
      </c>
      <c r="B138" s="118">
        <v>1.0</v>
      </c>
      <c r="C138" s="118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ht="15.0" customHeight="1">
      <c r="A139" s="118" t="s">
        <v>25</v>
      </c>
      <c r="B139" s="118">
        <v>1.0</v>
      </c>
      <c r="C139" s="118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ht="15.0" customHeight="1">
      <c r="A140" s="118" t="s">
        <v>25</v>
      </c>
      <c r="B140" s="118">
        <v>1.0</v>
      </c>
      <c r="C140" s="118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ht="15.0" customHeight="1">
      <c r="A141" s="118" t="s">
        <v>25</v>
      </c>
      <c r="B141" s="118">
        <v>1.0</v>
      </c>
      <c r="C141" s="118">
        <f>SUM(B136:B141)</f>
        <v>6</v>
      </c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ht="15.0" customHeight="1">
      <c r="A142" s="6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ht="15.0" customHeight="1">
      <c r="A143" s="118" t="s">
        <v>1755</v>
      </c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ht="15.0" customHeight="1">
      <c r="A144" s="6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ht="15.0" customHeight="1">
      <c r="A145" s="118" t="s">
        <v>1756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ht="15.0" customHeight="1">
      <c r="A146" s="6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ht="15.0" customHeight="1">
      <c r="A147" s="6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ht="15.0" customHeight="1">
      <c r="A148" s="6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ht="15.0" customHeight="1">
      <c r="A149" s="6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ht="15.0" customHeight="1">
      <c r="A150" s="6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ht="15.0" customHeight="1">
      <c r="A151" s="6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ht="15.0" customHeight="1">
      <c r="A152" s="6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ht="15.0" customHeight="1">
      <c r="A153" s="6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ht="15.0" customHeight="1">
      <c r="A154" s="118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ht="15.0" customHeight="1">
      <c r="A155" s="6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ht="15.0" customHeight="1">
      <c r="A156" s="6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ht="15.0" customHeight="1">
      <c r="A157" s="6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ht="15.0" customHeight="1">
      <c r="A158" s="6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ht="15.0" customHeight="1">
      <c r="A159" s="6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ht="15.0" customHeight="1">
      <c r="A160" s="6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ht="15.0" customHeight="1">
      <c r="A161" s="6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ht="15.0" customHeight="1">
      <c r="A162" s="6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ht="15.0" customHeight="1">
      <c r="A163" s="6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ht="15.0" customHeight="1">
      <c r="A164" s="6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ht="15.0" customHeight="1">
      <c r="A165" s="6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ht="15.0" customHeight="1">
      <c r="A166" s="6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ht="15.0" customHeight="1">
      <c r="A167" s="6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ht="15.0" customHeight="1">
      <c r="A168" s="6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ht="15.0" customHeight="1">
      <c r="A169" s="6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ht="15.0" customHeight="1">
      <c r="A170" s="6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ht="15.0" customHeight="1">
      <c r="A171" s="6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ht="15.0" customHeight="1">
      <c r="A172" s="6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ht="15.0" customHeight="1">
      <c r="A173" s="6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ht="15.0" customHeight="1">
      <c r="A174" s="6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ht="15.0" customHeight="1">
      <c r="A175" s="6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ht="15.0" customHeight="1">
      <c r="A176" s="6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ht="15.0" customHeight="1">
      <c r="A177" s="6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ht="15.0" customHeight="1">
      <c r="A178" s="6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ht="15.0" customHeight="1">
      <c r="A179" s="6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ht="15.0" customHeight="1">
      <c r="A180" s="6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ht="15.0" customHeight="1">
      <c r="A181" s="6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ht="15.0" customHeight="1">
      <c r="A182" s="6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ht="15.0" customHeight="1">
      <c r="A183" s="6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ht="15.0" customHeight="1">
      <c r="A184" s="6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ht="15.0" customHeight="1">
      <c r="A185" s="6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ht="15.0" customHeight="1">
      <c r="A186" s="6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ht="15.0" customHeight="1">
      <c r="A187" s="6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ht="15.0" customHeight="1">
      <c r="A188" s="6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ht="15.0" customHeight="1">
      <c r="A189" s="6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ht="15.0" customHeight="1">
      <c r="A190" s="6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ht="15.0" customHeight="1">
      <c r="A191" s="6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ht="15.0" customHeight="1">
      <c r="A192" s="6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ht="15.0" customHeight="1">
      <c r="A193" s="6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ht="15.0" customHeight="1">
      <c r="A194" s="6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ht="15.0" customHeight="1">
      <c r="A195" s="6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ht="15.0" customHeight="1">
      <c r="A196" s="6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ht="15.0" customHeight="1">
      <c r="A197" s="6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ht="15.0" customHeight="1">
      <c r="A198" s="6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ht="15.0" customHeight="1">
      <c r="A199" s="6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ht="15.0" customHeight="1">
      <c r="A200" s="6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ht="15.0" customHeight="1">
      <c r="A201" s="6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ht="15.0" customHeight="1">
      <c r="A202" s="6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ht="15.0" customHeight="1">
      <c r="A203" s="6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ht="15.0" customHeight="1">
      <c r="A204" s="6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ht="15.0" customHeight="1">
      <c r="A205" s="6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ht="15.0" customHeight="1">
      <c r="A206" s="6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ht="15.0" customHeight="1">
      <c r="A207" s="6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ht="15.0" customHeight="1">
      <c r="A208" s="6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ht="15.0" customHeight="1">
      <c r="A209" s="6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ht="15.0" customHeight="1">
      <c r="A210" s="6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ht="15.0" customHeight="1">
      <c r="A211" s="6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ht="15.0" customHeight="1">
      <c r="A212" s="6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ht="15.0" customHeight="1">
      <c r="A213" s="6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ht="15.0" customHeight="1">
      <c r="A214" s="6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ht="15.0" customHeight="1">
      <c r="A215" s="6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ht="15.0" customHeight="1">
      <c r="A216" s="6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ht="15.0" customHeight="1">
      <c r="A217" s="6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ht="15.0" customHeight="1">
      <c r="A218" s="6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ht="15.0" customHeight="1">
      <c r="A219" s="6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ht="15.0" customHeight="1">
      <c r="A220" s="6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ht="15.0" customHeight="1">
      <c r="A221" s="6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ht="15.0" customHeight="1">
      <c r="A222" s="6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ht="15.0" customHeight="1">
      <c r="A223" s="6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ht="15.0" customHeight="1">
      <c r="A224" s="6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ht="15.0" customHeight="1">
      <c r="A225" s="6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ht="15.0" customHeight="1">
      <c r="A226" s="6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ht="15.0" customHeight="1">
      <c r="A227" s="6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ht="15.0" customHeight="1">
      <c r="A228" s="6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ht="15.0" customHeight="1">
      <c r="A229" s="6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ht="15.0" customHeight="1">
      <c r="A230" s="6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ht="15.0" customHeight="1">
      <c r="A231" s="6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ht="15.0" customHeight="1">
      <c r="A232" s="6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ht="15.0" customHeight="1">
      <c r="A233" s="6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ht="15.0" customHeight="1">
      <c r="A234" s="6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ht="15.0" customHeight="1">
      <c r="A235" s="6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ht="15.0" customHeight="1">
      <c r="A236" s="6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ht="15.0" customHeight="1">
      <c r="A237" s="6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ht="15.0" customHeight="1">
      <c r="A238" s="6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ht="15.0" customHeight="1">
      <c r="A239" s="6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ht="15.0" customHeight="1">
      <c r="A240" s="6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ht="15.0" customHeight="1">
      <c r="A241" s="6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ht="15.0" customHeight="1">
      <c r="A242" s="6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ht="15.0" customHeight="1">
      <c r="A243" s="6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ht="15.0" customHeight="1">
      <c r="A244" s="6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ht="15.0" customHeight="1">
      <c r="A245" s="6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ht="15.0" customHeight="1">
      <c r="A246" s="6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ht="15.0" customHeight="1">
      <c r="A247" s="6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ht="15.0" customHeight="1">
      <c r="A248" s="6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ht="15.0" customHeight="1">
      <c r="A249" s="6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ht="15.0" customHeight="1">
      <c r="A250" s="6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ht="15.0" customHeight="1">
      <c r="A251" s="6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ht="15.0" customHeight="1">
      <c r="A252" s="6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ht="15.0" customHeight="1">
      <c r="A253" s="6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ht="15.0" customHeight="1">
      <c r="A254" s="6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ht="15.0" customHeight="1">
      <c r="A255" s="6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ht="15.0" customHeight="1">
      <c r="A256" s="6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ht="15.0" customHeight="1">
      <c r="A257" s="6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ht="15.0" customHeight="1">
      <c r="A258" s="6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ht="15.0" customHeight="1">
      <c r="A259" s="6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ht="15.0" customHeight="1">
      <c r="A260" s="6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ht="15.0" customHeight="1">
      <c r="A261" s="6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ht="15.0" customHeight="1">
      <c r="A262" s="6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ht="15.0" customHeight="1">
      <c r="A263" s="6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ht="15.0" customHeight="1">
      <c r="A264" s="6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ht="15.0" customHeight="1">
      <c r="A265" s="6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ht="15.0" customHeight="1">
      <c r="A266" s="6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ht="15.0" customHeight="1">
      <c r="A267" s="6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ht="15.0" customHeight="1">
      <c r="A268" s="6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ht="15.0" customHeight="1">
      <c r="A269" s="6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ht="15.0" customHeight="1">
      <c r="A270" s="6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ht="15.0" customHeight="1">
      <c r="A271" s="6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ht="15.0" customHeight="1">
      <c r="A272" s="6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ht="15.0" customHeight="1">
      <c r="A273" s="6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ht="15.0" customHeight="1">
      <c r="A274" s="6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ht="15.0" customHeight="1">
      <c r="A275" s="6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ht="15.0" customHeight="1">
      <c r="A276" s="6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ht="15.0" customHeight="1">
      <c r="A277" s="6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ht="15.0" customHeight="1">
      <c r="A278" s="6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ht="15.0" customHeight="1">
      <c r="A279" s="6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ht="15.0" customHeight="1">
      <c r="A280" s="6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ht="15.0" customHeight="1">
      <c r="A281" s="6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ht="15.0" customHeight="1">
      <c r="A282" s="6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ht="15.0" customHeight="1">
      <c r="A283" s="6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ht="15.0" customHeight="1">
      <c r="A284" s="6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ht="15.0" customHeight="1">
      <c r="A285" s="6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ht="15.0" customHeight="1">
      <c r="A286" s="6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ht="15.0" customHeight="1">
      <c r="A287" s="6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ht="15.0" customHeight="1">
      <c r="A288" s="6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ht="15.0" customHeight="1">
      <c r="A289" s="6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ht="15.0" customHeight="1">
      <c r="A290" s="6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ht="15.0" customHeight="1">
      <c r="A291" s="6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ht="15.0" customHeight="1">
      <c r="A292" s="6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ht="15.0" customHeight="1">
      <c r="A293" s="6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ht="15.0" customHeight="1">
      <c r="A294" s="6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ht="15.0" customHeight="1">
      <c r="A295" s="6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ht="15.0" customHeight="1">
      <c r="A296" s="6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ht="15.0" customHeight="1">
      <c r="A297" s="6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ht="15.0" customHeight="1">
      <c r="A298" s="6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ht="15.0" customHeight="1">
      <c r="A299" s="6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ht="15.0" customHeight="1">
      <c r="A300" s="6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ht="15.0" customHeight="1">
      <c r="A301" s="6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ht="15.0" customHeight="1">
      <c r="A302" s="6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ht="15.0" customHeight="1">
      <c r="A303" s="6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ht="15.0" customHeight="1">
      <c r="A304" s="6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ht="15.0" customHeight="1">
      <c r="A305" s="6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ht="15.0" customHeight="1">
      <c r="A306" s="6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ht="15.0" customHeight="1">
      <c r="A307" s="6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ht="15.0" customHeight="1">
      <c r="A308" s="6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ht="15.0" customHeight="1">
      <c r="A309" s="6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ht="15.0" customHeight="1">
      <c r="A310" s="6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ht="15.0" customHeight="1">
      <c r="A311" s="6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ht="15.0" customHeight="1">
      <c r="A312" s="6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ht="15.0" customHeight="1">
      <c r="A313" s="6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ht="15.0" customHeight="1">
      <c r="A314" s="6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ht="15.0" customHeight="1">
      <c r="A315" s="6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ht="15.0" customHeight="1">
      <c r="A316" s="6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ht="15.0" customHeight="1">
      <c r="A317" s="6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ht="15.0" customHeight="1">
      <c r="A318" s="6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ht="15.0" customHeight="1">
      <c r="A319" s="6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ht="15.0" customHeight="1">
      <c r="A320" s="6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ht="15.0" customHeight="1">
      <c r="A321" s="6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ht="15.0" customHeight="1">
      <c r="A322" s="6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ht="15.0" customHeight="1">
      <c r="A323" s="6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ht="15.0" customHeight="1">
      <c r="A324" s="6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ht="15.0" customHeight="1">
      <c r="A325" s="6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ht="15.0" customHeight="1">
      <c r="A326" s="6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ht="15.0" customHeight="1">
      <c r="A327" s="6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ht="15.0" customHeight="1">
      <c r="A328" s="6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ht="15.0" customHeight="1">
      <c r="A329" s="6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ht="15.0" customHeight="1">
      <c r="A330" s="6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ht="15.0" customHeight="1">
      <c r="A331" s="6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ht="15.0" customHeight="1">
      <c r="A332" s="6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ht="15.0" customHeight="1">
      <c r="A333" s="6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ht="15.0" customHeight="1">
      <c r="A334" s="6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ht="15.0" customHeight="1">
      <c r="A335" s="6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ht="15.0" customHeight="1">
      <c r="A336" s="6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ht="15.0" customHeight="1">
      <c r="A337" s="6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ht="15.0" customHeight="1">
      <c r="A338" s="6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ht="15.0" customHeight="1">
      <c r="A339" s="6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ht="15.0" customHeight="1">
      <c r="A340" s="6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ht="15.0" customHeight="1">
      <c r="A341" s="6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ht="15.0" customHeight="1">
      <c r="A342" s="6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ht="15.0" customHeight="1">
      <c r="A343" s="6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ht="15.0" customHeight="1">
      <c r="A344" s="6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ht="15.0" customHeight="1">
      <c r="A345" s="6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ht="15.0" customHeight="1">
      <c r="A346" s="6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ht="15.0" customHeight="1">
      <c r="A347" s="6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ht="15.0" customHeight="1">
      <c r="A348" s="6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ht="15.0" customHeight="1">
      <c r="A349" s="6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ht="15.0" customHeight="1">
      <c r="A350" s="6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ht="15.0" customHeight="1">
      <c r="A351" s="6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ht="15.0" customHeight="1">
      <c r="A352" s="6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ht="15.0" customHeight="1">
      <c r="A353" s="6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ht="15.0" customHeight="1">
      <c r="A354" s="6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ht="15.0" customHeight="1">
      <c r="A355" s="6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ht="15.0" customHeight="1">
      <c r="A356" s="6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ht="15.0" customHeight="1">
      <c r="A357" s="6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ht="15.0" customHeight="1">
      <c r="A358" s="6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ht="15.0" customHeight="1">
      <c r="A359" s="6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ht="15.0" customHeight="1">
      <c r="A360" s="6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ht="15.0" customHeight="1">
      <c r="A361" s="6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ht="15.0" customHeight="1">
      <c r="A362" s="6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ht="15.0" customHeight="1">
      <c r="A363" s="6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ht="15.0" customHeight="1">
      <c r="A364" s="6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ht="15.0" customHeight="1">
      <c r="A365" s="6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ht="15.0" customHeight="1">
      <c r="A366" s="6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ht="15.0" customHeight="1">
      <c r="A367" s="6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ht="15.0" customHeight="1">
      <c r="A368" s="6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ht="15.0" customHeight="1">
      <c r="A369" s="6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ht="15.0" customHeight="1">
      <c r="A370" s="6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ht="15.0" customHeight="1">
      <c r="A371" s="6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ht="15.0" customHeight="1">
      <c r="A372" s="6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ht="15.0" customHeight="1">
      <c r="A373" s="6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ht="15.0" customHeight="1">
      <c r="A374" s="6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ht="15.0" customHeight="1">
      <c r="A375" s="6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ht="15.0" customHeight="1">
      <c r="A376" s="6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ht="15.0" customHeight="1">
      <c r="A377" s="6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ht="15.0" customHeight="1">
      <c r="A378" s="6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ht="15.0" customHeight="1">
      <c r="A379" s="6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ht="15.0" customHeight="1">
      <c r="A380" s="6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ht="15.0" customHeight="1">
      <c r="A381" s="6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ht="15.0" customHeight="1">
      <c r="A382" s="6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ht="15.0" customHeight="1">
      <c r="A383" s="6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ht="15.0" customHeight="1">
      <c r="A384" s="6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ht="15.0" customHeight="1">
      <c r="A385" s="6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ht="15.0" customHeight="1">
      <c r="A386" s="6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ht="15.0" customHeight="1">
      <c r="A387" s="6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ht="15.0" customHeight="1">
      <c r="A388" s="6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ht="15.0" customHeight="1">
      <c r="A389" s="6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ht="15.0" customHeight="1">
      <c r="A390" s="6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ht="15.0" customHeight="1">
      <c r="A391" s="6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ht="15.0" customHeight="1">
      <c r="A392" s="6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ht="15.0" customHeight="1">
      <c r="A393" s="6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ht="15.0" customHeight="1">
      <c r="A394" s="6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ht="15.0" customHeight="1">
      <c r="A395" s="6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ht="15.0" customHeight="1">
      <c r="A396" s="6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ht="15.0" customHeight="1">
      <c r="A397" s="6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ht="15.0" customHeight="1">
      <c r="A398" s="6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ht="15.0" customHeight="1">
      <c r="A399" s="6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ht="15.0" customHeight="1">
      <c r="A400" s="6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ht="15.0" customHeight="1">
      <c r="A401" s="6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ht="15.0" customHeight="1">
      <c r="A402" s="6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ht="15.0" customHeight="1">
      <c r="A403" s="6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ht="15.0" customHeight="1">
      <c r="A404" s="6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ht="15.0" customHeight="1">
      <c r="A405" s="6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ht="15.0" customHeight="1">
      <c r="A406" s="6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ht="15.0" customHeight="1">
      <c r="A407" s="6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ht="15.0" customHeight="1">
      <c r="A408" s="6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ht="15.0" customHeight="1">
      <c r="A409" s="6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ht="15.0" customHeight="1">
      <c r="A410" s="6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ht="15.0" customHeight="1">
      <c r="A411" s="6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ht="15.0" customHeight="1">
      <c r="A412" s="6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ht="15.0" customHeight="1">
      <c r="A413" s="6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ht="15.0" customHeight="1">
      <c r="A414" s="6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ht="15.0" customHeight="1">
      <c r="A415" s="6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ht="15.0" customHeight="1">
      <c r="A416" s="6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ht="15.0" customHeight="1">
      <c r="A417" s="6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ht="15.0" customHeight="1">
      <c r="A418" s="6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ht="15.0" customHeight="1">
      <c r="A419" s="6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ht="15.0" customHeight="1">
      <c r="A420" s="6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ht="15.0" customHeight="1">
      <c r="A421" s="6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ht="15.0" customHeight="1">
      <c r="A422" s="6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ht="15.0" customHeight="1">
      <c r="A423" s="6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ht="15.0" customHeight="1">
      <c r="A424" s="6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ht="15.0" customHeight="1">
      <c r="A425" s="6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ht="15.0" customHeight="1">
      <c r="A426" s="6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ht="15.0" customHeight="1">
      <c r="A427" s="6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ht="15.0" customHeight="1">
      <c r="A428" s="6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ht="15.0" customHeight="1">
      <c r="A429" s="6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ht="15.0" customHeight="1">
      <c r="A430" s="6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ht="15.0" customHeight="1">
      <c r="A431" s="6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ht="15.0" customHeight="1">
      <c r="A432" s="6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ht="15.0" customHeight="1">
      <c r="A433" s="6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ht="15.0" customHeight="1">
      <c r="A434" s="6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ht="15.0" customHeight="1">
      <c r="A435" s="6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ht="15.0" customHeight="1">
      <c r="A436" s="6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ht="15.0" customHeight="1">
      <c r="A437" s="6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ht="15.0" customHeight="1">
      <c r="A438" s="6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ht="15.0" customHeight="1">
      <c r="A439" s="6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ht="15.0" customHeight="1">
      <c r="A440" s="6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ht="15.0" customHeight="1">
      <c r="A441" s="6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ht="15.0" customHeight="1">
      <c r="A442" s="6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ht="15.0" customHeight="1">
      <c r="A443" s="6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ht="15.0" customHeight="1">
      <c r="A444" s="6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ht="15.0" customHeight="1">
      <c r="A445" s="6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ht="15.0" customHeight="1">
      <c r="A446" s="6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ht="15.0" customHeight="1">
      <c r="A447" s="6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ht="15.0" customHeight="1">
      <c r="A448" s="6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ht="15.0" customHeight="1">
      <c r="A449" s="6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ht="15.0" customHeight="1">
      <c r="A450" s="6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ht="15.0" customHeight="1">
      <c r="A451" s="6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ht="15.0" customHeight="1">
      <c r="A452" s="6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ht="15.0" customHeight="1">
      <c r="A453" s="6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ht="15.0" customHeight="1">
      <c r="A454" s="6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ht="15.0" customHeight="1">
      <c r="A455" s="6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ht="15.0" customHeight="1">
      <c r="A456" s="6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ht="15.0" customHeight="1">
      <c r="A457" s="6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ht="15.0" customHeight="1">
      <c r="A458" s="6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ht="15.0" customHeight="1">
      <c r="A459" s="6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ht="15.0" customHeight="1">
      <c r="A460" s="6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ht="15.0" customHeight="1">
      <c r="A461" s="6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ht="15.0" customHeight="1">
      <c r="A462" s="6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ht="15.0" customHeight="1">
      <c r="A463" s="6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ht="15.0" customHeight="1">
      <c r="A464" s="6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ht="15.0" customHeight="1">
      <c r="A465" s="6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ht="15.0" customHeight="1">
      <c r="A466" s="6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ht="15.0" customHeight="1">
      <c r="A467" s="6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ht="15.0" customHeight="1">
      <c r="A468" s="6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ht="15.0" customHeight="1">
      <c r="A469" s="6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ht="15.0" customHeight="1">
      <c r="A470" s="6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ht="15.0" customHeight="1">
      <c r="A471" s="6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ht="15.0" customHeight="1">
      <c r="A472" s="6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ht="15.0" customHeight="1">
      <c r="A473" s="6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ht="15.0" customHeight="1">
      <c r="A474" s="6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ht="15.0" customHeight="1">
      <c r="A475" s="6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ht="15.0" customHeight="1">
      <c r="A476" s="6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ht="15.0" customHeight="1">
      <c r="A477" s="6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ht="15.0" customHeight="1">
      <c r="A478" s="6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ht="15.0" customHeight="1">
      <c r="A479" s="6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ht="15.0" customHeight="1">
      <c r="A480" s="6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ht="15.0" customHeight="1">
      <c r="A481" s="6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ht="15.0" customHeight="1">
      <c r="A482" s="6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ht="15.0" customHeight="1">
      <c r="A483" s="6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ht="15.0" customHeight="1">
      <c r="A484" s="6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ht="15.0" customHeight="1">
      <c r="A485" s="6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ht="15.0" customHeight="1">
      <c r="A486" s="6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ht="15.0" customHeight="1">
      <c r="A487" s="6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ht="15.0" customHeight="1">
      <c r="A488" s="6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ht="15.0" customHeight="1">
      <c r="A489" s="6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ht="15.0" customHeight="1">
      <c r="A490" s="6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ht="15.0" customHeight="1">
      <c r="A491" s="6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ht="15.0" customHeight="1">
      <c r="A492" s="6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ht="15.0" customHeight="1">
      <c r="A493" s="6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ht="15.0" customHeight="1">
      <c r="A494" s="6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ht="15.0" customHeight="1">
      <c r="A495" s="6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ht="15.0" customHeight="1">
      <c r="A496" s="6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ht="15.0" customHeight="1">
      <c r="A497" s="6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ht="15.0" customHeight="1">
      <c r="A498" s="6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ht="15.0" customHeight="1">
      <c r="A499" s="6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ht="15.0" customHeight="1">
      <c r="A500" s="6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ht="15.0" customHeight="1">
      <c r="A501" s="6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ht="15.0" customHeight="1">
      <c r="A502" s="6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ht="15.0" customHeight="1">
      <c r="A503" s="6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ht="15.0" customHeight="1">
      <c r="A504" s="6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ht="15.0" customHeight="1">
      <c r="A505" s="6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ht="15.0" customHeight="1">
      <c r="A506" s="6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ht="15.0" customHeight="1">
      <c r="A507" s="6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ht="15.0" customHeight="1">
      <c r="A508" s="6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ht="15.0" customHeight="1">
      <c r="A509" s="6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ht="15.0" customHeight="1">
      <c r="A510" s="6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ht="15.0" customHeight="1">
      <c r="A511" s="6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ht="15.0" customHeight="1">
      <c r="A512" s="6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ht="15.0" customHeight="1">
      <c r="A513" s="6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ht="15.0" customHeight="1">
      <c r="A514" s="6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ht="15.0" customHeight="1">
      <c r="A515" s="6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ht="15.0" customHeight="1">
      <c r="A516" s="6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ht="15.0" customHeight="1">
      <c r="A517" s="6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ht="15.0" customHeight="1">
      <c r="A518" s="6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ht="15.0" customHeight="1">
      <c r="A519" s="6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ht="15.0" customHeight="1">
      <c r="A520" s="6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ht="15.0" customHeight="1">
      <c r="A521" s="6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ht="15.0" customHeight="1">
      <c r="A522" s="6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ht="15.0" customHeight="1">
      <c r="A523" s="6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ht="15.0" customHeight="1">
      <c r="A524" s="6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ht="15.0" customHeight="1">
      <c r="A525" s="6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ht="15.0" customHeight="1">
      <c r="A526" s="6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ht="15.0" customHeight="1">
      <c r="A527" s="6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ht="15.0" customHeight="1">
      <c r="A528" s="6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ht="15.0" customHeight="1">
      <c r="A529" s="6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ht="15.0" customHeight="1">
      <c r="A530" s="6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ht="15.0" customHeight="1">
      <c r="A531" s="6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ht="15.0" customHeight="1">
      <c r="A532" s="6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ht="15.0" customHeight="1">
      <c r="A533" s="6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ht="15.0" customHeight="1">
      <c r="A534" s="6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ht="15.0" customHeight="1">
      <c r="A535" s="6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ht="15.0" customHeight="1">
      <c r="A536" s="6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ht="15.0" customHeight="1">
      <c r="A537" s="6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ht="15.0" customHeight="1">
      <c r="A538" s="6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ht="15.0" customHeight="1">
      <c r="A539" s="6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ht="15.0" customHeight="1">
      <c r="A540" s="6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ht="15.0" customHeight="1">
      <c r="A541" s="6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ht="15.0" customHeight="1">
      <c r="A542" s="6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ht="15.0" customHeight="1">
      <c r="A543" s="6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ht="15.0" customHeight="1">
      <c r="A544" s="6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ht="15.0" customHeight="1">
      <c r="A545" s="6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ht="15.0" customHeight="1">
      <c r="A546" s="6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ht="15.0" customHeight="1">
      <c r="A547" s="6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ht="15.0" customHeight="1">
      <c r="A548" s="6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ht="15.0" customHeight="1">
      <c r="A549" s="6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ht="15.0" customHeight="1">
      <c r="A550" s="6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ht="15.0" customHeight="1">
      <c r="A551" s="6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ht="15.0" customHeight="1">
      <c r="A552" s="6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ht="15.0" customHeight="1">
      <c r="A553" s="6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ht="15.0" customHeight="1">
      <c r="A554" s="6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ht="15.0" customHeight="1">
      <c r="A555" s="6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ht="15.0" customHeight="1">
      <c r="A556" s="6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ht="15.0" customHeight="1">
      <c r="A557" s="6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ht="15.0" customHeight="1">
      <c r="A558" s="6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ht="15.0" customHeight="1">
      <c r="A559" s="6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ht="15.0" customHeight="1">
      <c r="A560" s="6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ht="15.0" customHeight="1">
      <c r="A561" s="6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ht="15.0" customHeight="1">
      <c r="A562" s="6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ht="15.0" customHeight="1">
      <c r="A563" s="6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ht="15.0" customHeight="1">
      <c r="A564" s="6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ht="15.0" customHeight="1">
      <c r="A565" s="6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ht="15.0" customHeight="1">
      <c r="A566" s="6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ht="15.0" customHeight="1">
      <c r="A567" s="6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ht="15.0" customHeight="1">
      <c r="A568" s="6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ht="15.0" customHeight="1">
      <c r="A569" s="6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ht="15.0" customHeight="1">
      <c r="A570" s="6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ht="15.0" customHeight="1">
      <c r="A571" s="6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ht="15.0" customHeight="1">
      <c r="A572" s="6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ht="15.0" customHeight="1">
      <c r="A573" s="6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ht="15.0" customHeight="1">
      <c r="A574" s="6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ht="15.0" customHeight="1">
      <c r="A575" s="6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ht="15.0" customHeight="1">
      <c r="A576" s="6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ht="15.0" customHeight="1">
      <c r="A577" s="6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ht="15.0" customHeight="1">
      <c r="A578" s="6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ht="15.0" customHeight="1">
      <c r="A579" s="6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ht="15.0" customHeight="1">
      <c r="A580" s="6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ht="15.0" customHeight="1">
      <c r="A581" s="6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ht="15.0" customHeight="1">
      <c r="A582" s="6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ht="15.0" customHeight="1">
      <c r="A583" s="6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ht="15.0" customHeight="1">
      <c r="A584" s="6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ht="15.0" customHeight="1">
      <c r="A585" s="6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ht="15.0" customHeight="1">
      <c r="A586" s="6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ht="15.0" customHeight="1">
      <c r="A587" s="6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ht="15.0" customHeight="1">
      <c r="A588" s="6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ht="15.0" customHeight="1">
      <c r="A589" s="6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ht="15.0" customHeight="1">
      <c r="A590" s="6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ht="15.0" customHeight="1">
      <c r="A591" s="6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ht="15.0" customHeight="1">
      <c r="A592" s="6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ht="15.0" customHeight="1">
      <c r="A593" s="6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ht="15.0" customHeight="1">
      <c r="A594" s="6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ht="15.0" customHeight="1">
      <c r="A595" s="6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ht="15.0" customHeight="1">
      <c r="A596" s="6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ht="15.0" customHeight="1">
      <c r="A597" s="6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ht="15.0" customHeight="1">
      <c r="A598" s="6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ht="15.0" customHeight="1">
      <c r="A599" s="6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ht="15.0" customHeight="1">
      <c r="A600" s="6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ht="15.0" customHeight="1">
      <c r="A601" s="6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ht="15.0" customHeight="1">
      <c r="A602" s="6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ht="15.0" customHeight="1">
      <c r="A603" s="6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ht="15.0" customHeight="1">
      <c r="A604" s="6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ht="15.0" customHeight="1">
      <c r="A605" s="6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ht="15.0" customHeight="1">
      <c r="A606" s="6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ht="15.0" customHeight="1">
      <c r="A607" s="6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ht="15.0" customHeight="1">
      <c r="A608" s="6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ht="15.0" customHeight="1">
      <c r="A609" s="6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ht="15.0" customHeight="1">
      <c r="A610" s="6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ht="15.0" customHeight="1">
      <c r="A611" s="6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ht="15.0" customHeight="1">
      <c r="A612" s="6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ht="15.0" customHeight="1">
      <c r="A613" s="6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ht="15.0" customHeight="1">
      <c r="A614" s="6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ht="15.0" customHeight="1">
      <c r="A615" s="6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ht="15.0" customHeight="1">
      <c r="A616" s="6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ht="15.0" customHeight="1">
      <c r="A617" s="6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ht="15.0" customHeight="1">
      <c r="A618" s="6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ht="15.0" customHeight="1">
      <c r="A619" s="6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ht="15.0" customHeight="1">
      <c r="A620" s="6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ht="15.0" customHeight="1">
      <c r="A621" s="6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ht="15.0" customHeight="1">
      <c r="A622" s="6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ht="15.0" customHeight="1">
      <c r="A623" s="6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ht="15.0" customHeight="1">
      <c r="A624" s="6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ht="15.0" customHeight="1">
      <c r="A625" s="6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ht="15.0" customHeight="1">
      <c r="A626" s="6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ht="15.0" customHeight="1">
      <c r="A627" s="6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ht="15.0" customHeight="1">
      <c r="A628" s="6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ht="15.0" customHeight="1">
      <c r="A629" s="6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ht="15.0" customHeight="1">
      <c r="A630" s="6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ht="15.0" customHeight="1">
      <c r="A631" s="6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ht="15.0" customHeight="1">
      <c r="A632" s="6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ht="15.0" customHeight="1">
      <c r="A633" s="6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ht="15.0" customHeight="1">
      <c r="A634" s="6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ht="15.0" customHeight="1">
      <c r="A635" s="6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ht="15.0" customHeight="1">
      <c r="A636" s="6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ht="15.0" customHeight="1">
      <c r="A637" s="6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ht="15.0" customHeight="1">
      <c r="A638" s="6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ht="15.0" customHeight="1">
      <c r="A639" s="6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ht="15.0" customHeight="1">
      <c r="A640" s="6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ht="15.0" customHeight="1">
      <c r="A641" s="6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ht="15.0" customHeight="1">
      <c r="A642" s="6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ht="15.0" customHeight="1">
      <c r="A643" s="6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ht="15.0" customHeight="1">
      <c r="A644" s="6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ht="15.0" customHeight="1">
      <c r="A645" s="6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ht="15.0" customHeight="1">
      <c r="A646" s="6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ht="15.0" customHeight="1">
      <c r="A647" s="6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ht="15.0" customHeight="1">
      <c r="A648" s="6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ht="15.0" customHeight="1">
      <c r="A649" s="6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ht="15.0" customHeight="1">
      <c r="A650" s="6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ht="15.0" customHeight="1">
      <c r="A651" s="6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ht="15.0" customHeight="1">
      <c r="A652" s="6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ht="15.0" customHeight="1">
      <c r="A653" s="6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ht="15.0" customHeight="1">
      <c r="A654" s="6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ht="15.0" customHeight="1">
      <c r="A655" s="6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ht="15.0" customHeight="1">
      <c r="A656" s="6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ht="15.0" customHeight="1">
      <c r="A657" s="6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ht="15.0" customHeight="1">
      <c r="A658" s="6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ht="15.0" customHeight="1">
      <c r="A659" s="6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ht="15.0" customHeight="1">
      <c r="A660" s="6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ht="15.0" customHeight="1">
      <c r="A661" s="6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ht="15.0" customHeight="1">
      <c r="A662" s="6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ht="15.0" customHeight="1">
      <c r="A663" s="6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ht="15.0" customHeight="1">
      <c r="A664" s="6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ht="15.0" customHeight="1">
      <c r="A665" s="6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ht="15.0" customHeight="1">
      <c r="A666" s="6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ht="15.0" customHeight="1">
      <c r="A667" s="6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ht="15.0" customHeight="1">
      <c r="A668" s="6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ht="15.0" customHeight="1">
      <c r="A669" s="6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ht="15.0" customHeight="1">
      <c r="A670" s="6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ht="15.0" customHeight="1">
      <c r="A671" s="6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ht="15.0" customHeight="1">
      <c r="A672" s="6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ht="15.0" customHeight="1">
      <c r="A673" s="6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ht="15.0" customHeight="1">
      <c r="A674" s="6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ht="15.0" customHeight="1">
      <c r="A675" s="6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ht="15.0" customHeight="1">
      <c r="A676" s="6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ht="15.0" customHeight="1">
      <c r="A677" s="6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ht="15.0" customHeight="1">
      <c r="A678" s="6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ht="15.0" customHeight="1">
      <c r="A679" s="6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ht="15.0" customHeight="1">
      <c r="A680" s="6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ht="15.0" customHeight="1">
      <c r="A681" s="6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ht="15.0" customHeight="1">
      <c r="A682" s="6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ht="15.0" customHeight="1">
      <c r="A683" s="6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ht="15.0" customHeight="1">
      <c r="A684" s="6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ht="15.0" customHeight="1">
      <c r="A685" s="6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ht="15.0" customHeight="1">
      <c r="A686" s="6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ht="15.0" customHeight="1">
      <c r="A687" s="6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ht="15.0" customHeight="1">
      <c r="A688" s="6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ht="15.0" customHeight="1">
      <c r="A689" s="6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ht="15.0" customHeight="1">
      <c r="A690" s="6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ht="15.0" customHeight="1">
      <c r="A691" s="6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ht="15.0" customHeight="1">
      <c r="A692" s="6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ht="15.0" customHeight="1">
      <c r="A693" s="6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ht="15.0" customHeight="1">
      <c r="A694" s="6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ht="15.0" customHeight="1">
      <c r="A695" s="6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ht="15.0" customHeight="1">
      <c r="A696" s="6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ht="15.0" customHeight="1">
      <c r="A697" s="6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ht="15.0" customHeight="1">
      <c r="A698" s="6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ht="15.0" customHeight="1">
      <c r="A699" s="6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ht="15.0" customHeight="1">
      <c r="A700" s="6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ht="15.0" customHeight="1">
      <c r="A701" s="6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ht="15.0" customHeight="1">
      <c r="A702" s="6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ht="15.0" customHeight="1">
      <c r="A703" s="6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ht="15.0" customHeight="1">
      <c r="A704" s="6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ht="15.0" customHeight="1">
      <c r="A705" s="6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ht="15.0" customHeight="1">
      <c r="A706" s="6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ht="15.0" customHeight="1">
      <c r="A707" s="6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ht="15.0" customHeight="1">
      <c r="A708" s="6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ht="15.0" customHeight="1">
      <c r="A709" s="6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ht="15.0" customHeight="1">
      <c r="A710" s="6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ht="15.0" customHeight="1">
      <c r="A711" s="6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ht="15.0" customHeight="1">
      <c r="A712" s="6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ht="15.0" customHeight="1">
      <c r="A713" s="6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ht="15.0" customHeight="1">
      <c r="A714" s="6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ht="15.0" customHeight="1">
      <c r="A715" s="6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ht="15.0" customHeight="1">
      <c r="A716" s="6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ht="15.0" customHeight="1">
      <c r="A717" s="6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ht="15.0" customHeight="1">
      <c r="A718" s="6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ht="15.0" customHeight="1">
      <c r="A719" s="6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ht="15.0" customHeight="1">
      <c r="A720" s="6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ht="15.0" customHeight="1">
      <c r="A721" s="6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ht="15.0" customHeight="1">
      <c r="A722" s="6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ht="15.0" customHeight="1">
      <c r="A723" s="6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ht="15.0" customHeight="1">
      <c r="A724" s="6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ht="15.0" customHeight="1">
      <c r="A725" s="6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ht="15.0" customHeight="1">
      <c r="A726" s="6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ht="15.0" customHeight="1">
      <c r="A727" s="6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ht="15.0" customHeight="1">
      <c r="A728" s="6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ht="15.0" customHeight="1">
      <c r="A729" s="6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ht="15.0" customHeight="1">
      <c r="A730" s="6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ht="15.0" customHeight="1">
      <c r="A731" s="6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ht="15.0" customHeight="1">
      <c r="A732" s="6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ht="15.0" customHeight="1">
      <c r="A733" s="6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ht="15.0" customHeight="1">
      <c r="A734" s="6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ht="15.0" customHeight="1">
      <c r="A735" s="6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ht="15.0" customHeight="1">
      <c r="A736" s="6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ht="15.0" customHeight="1">
      <c r="A737" s="6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ht="15.0" customHeight="1">
      <c r="A738" s="6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ht="15.0" customHeight="1">
      <c r="A739" s="6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ht="15.0" customHeight="1">
      <c r="A740" s="6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ht="15.0" customHeight="1">
      <c r="A741" s="6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ht="15.0" customHeight="1">
      <c r="A742" s="6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ht="15.0" customHeight="1">
      <c r="A743" s="6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ht="15.0" customHeight="1">
      <c r="A744" s="6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ht="15.0" customHeight="1">
      <c r="A745" s="6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ht="15.0" customHeight="1">
      <c r="A746" s="6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ht="15.0" customHeight="1">
      <c r="A747" s="6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ht="15.0" customHeight="1">
      <c r="A748" s="6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ht="15.0" customHeight="1">
      <c r="A749" s="6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ht="15.0" customHeight="1">
      <c r="A750" s="6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ht="15.0" customHeight="1">
      <c r="A751" s="6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ht="15.0" customHeight="1">
      <c r="A752" s="6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ht="15.0" customHeight="1">
      <c r="A753" s="6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ht="15.0" customHeight="1">
      <c r="A754" s="6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ht="15.0" customHeight="1">
      <c r="A755" s="6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ht="15.0" customHeight="1">
      <c r="A756" s="6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ht="15.0" customHeight="1">
      <c r="A757" s="6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ht="15.0" customHeight="1">
      <c r="A758" s="6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ht="15.0" customHeight="1">
      <c r="A759" s="6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ht="15.0" customHeight="1">
      <c r="A760" s="6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ht="15.0" customHeight="1">
      <c r="A761" s="6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ht="15.0" customHeight="1">
      <c r="A762" s="6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ht="15.0" customHeight="1">
      <c r="A763" s="6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ht="15.0" customHeight="1">
      <c r="A764" s="6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ht="15.0" customHeight="1">
      <c r="A765" s="6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ht="15.0" customHeight="1">
      <c r="A766" s="6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ht="15.0" customHeight="1">
      <c r="A767" s="6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ht="15.0" customHeight="1">
      <c r="A768" s="6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ht="15.0" customHeight="1">
      <c r="A769" s="6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ht="15.0" customHeight="1">
      <c r="A770" s="6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ht="15.0" customHeight="1">
      <c r="A771" s="6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ht="15.0" customHeight="1">
      <c r="A772" s="6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ht="15.0" customHeight="1">
      <c r="A773" s="6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ht="15.0" customHeight="1">
      <c r="A774" s="6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ht="15.0" customHeight="1">
      <c r="A775" s="6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ht="15.0" customHeight="1">
      <c r="A776" s="6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ht="15.0" customHeight="1">
      <c r="A777" s="6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ht="15.0" customHeight="1">
      <c r="A778" s="6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ht="15.0" customHeight="1">
      <c r="A779" s="6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ht="15.0" customHeight="1">
      <c r="A780" s="6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ht="15.0" customHeight="1">
      <c r="A781" s="6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ht="15.0" customHeight="1">
      <c r="A782" s="6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ht="15.0" customHeight="1">
      <c r="A783" s="6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ht="15.0" customHeight="1">
      <c r="A784" s="6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ht="15.0" customHeight="1">
      <c r="A785" s="6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ht="15.0" customHeight="1">
      <c r="A786" s="6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ht="15.0" customHeight="1">
      <c r="A787" s="6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ht="15.0" customHeight="1">
      <c r="A788" s="6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ht="15.0" customHeight="1">
      <c r="A789" s="6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ht="15.0" customHeight="1">
      <c r="A790" s="6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ht="15.0" customHeight="1">
      <c r="A791" s="6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ht="15.0" customHeight="1">
      <c r="A792" s="6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ht="15.0" customHeight="1">
      <c r="A793" s="6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ht="15.0" customHeight="1">
      <c r="A794" s="6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ht="15.0" customHeight="1">
      <c r="A795" s="6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ht="15.0" customHeight="1">
      <c r="A796" s="6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ht="15.0" customHeight="1">
      <c r="A797" s="6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ht="15.0" customHeight="1">
      <c r="A798" s="6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ht="15.0" customHeight="1">
      <c r="A799" s="6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ht="15.0" customHeight="1">
      <c r="A800" s="6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ht="15.0" customHeight="1">
      <c r="A801" s="6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ht="15.0" customHeight="1">
      <c r="A802" s="6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ht="15.0" customHeight="1">
      <c r="A803" s="6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ht="15.0" customHeight="1">
      <c r="A804" s="6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ht="15.0" customHeight="1">
      <c r="A805" s="6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ht="15.0" customHeight="1">
      <c r="A806" s="6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ht="15.0" customHeight="1">
      <c r="A807" s="6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ht="15.0" customHeight="1">
      <c r="A808" s="6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ht="15.0" customHeight="1">
      <c r="A809" s="6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ht="15.0" customHeight="1">
      <c r="A810" s="6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ht="15.0" customHeight="1">
      <c r="A811" s="6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ht="15.0" customHeight="1">
      <c r="A812" s="6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ht="15.0" customHeight="1">
      <c r="A813" s="6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ht="15.0" customHeight="1">
      <c r="A814" s="6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ht="15.0" customHeight="1">
      <c r="A815" s="6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ht="15.0" customHeight="1">
      <c r="A816" s="6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ht="15.0" customHeight="1">
      <c r="A817" s="6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ht="15.0" customHeight="1">
      <c r="A818" s="6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ht="15.0" customHeight="1">
      <c r="A819" s="6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ht="15.0" customHeight="1">
      <c r="A820" s="6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ht="15.0" customHeight="1">
      <c r="A821" s="6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ht="15.0" customHeight="1">
      <c r="A822" s="6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ht="15.0" customHeight="1">
      <c r="A823" s="6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ht="15.0" customHeight="1">
      <c r="A824" s="6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ht="15.0" customHeight="1">
      <c r="A825" s="6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ht="15.0" customHeight="1">
      <c r="A826" s="6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ht="15.0" customHeight="1">
      <c r="A827" s="6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ht="15.0" customHeight="1">
      <c r="A828" s="6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ht="15.0" customHeight="1">
      <c r="A829" s="6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ht="15.0" customHeight="1">
      <c r="A830" s="6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ht="15.0" customHeight="1">
      <c r="A831" s="6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ht="15.0" customHeight="1">
      <c r="A832" s="6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ht="15.0" customHeight="1">
      <c r="A833" s="6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ht="15.0" customHeight="1">
      <c r="A834" s="6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ht="15.0" customHeight="1">
      <c r="A835" s="6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ht="15.0" customHeight="1">
      <c r="A836" s="6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ht="15.0" customHeight="1">
      <c r="A837" s="6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ht="15.0" customHeight="1">
      <c r="A838" s="6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ht="15.0" customHeight="1">
      <c r="A839" s="6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ht="15.0" customHeight="1">
      <c r="A840" s="6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ht="15.0" customHeight="1">
      <c r="A841" s="6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ht="15.0" customHeight="1">
      <c r="A842" s="6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ht="15.0" customHeight="1">
      <c r="A843" s="6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ht="15.0" customHeight="1">
      <c r="A844" s="6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ht="15.0" customHeight="1">
      <c r="A845" s="6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ht="15.0" customHeight="1">
      <c r="A846" s="6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ht="15.0" customHeight="1">
      <c r="A847" s="6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ht="15.0" customHeight="1">
      <c r="A848" s="6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ht="15.0" customHeight="1">
      <c r="A849" s="6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ht="15.0" customHeight="1">
      <c r="A850" s="6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ht="15.0" customHeight="1">
      <c r="A851" s="6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ht="15.0" customHeight="1">
      <c r="A852" s="6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ht="15.0" customHeight="1">
      <c r="A853" s="6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ht="15.0" customHeight="1">
      <c r="A854" s="6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ht="15.0" customHeight="1">
      <c r="A855" s="6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ht="15.0" customHeight="1">
      <c r="A856" s="6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ht="15.0" customHeight="1">
      <c r="A857" s="6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ht="15.0" customHeight="1">
      <c r="A858" s="6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ht="15.0" customHeight="1">
      <c r="A859" s="6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ht="15.0" customHeight="1">
      <c r="A860" s="6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ht="15.0" customHeight="1">
      <c r="A861" s="6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ht="15.0" customHeight="1">
      <c r="A862" s="6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ht="15.0" customHeight="1">
      <c r="A863" s="6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ht="15.0" customHeight="1">
      <c r="A864" s="6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ht="15.0" customHeight="1">
      <c r="A865" s="6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ht="15.0" customHeight="1">
      <c r="A866" s="6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ht="15.0" customHeight="1">
      <c r="A867" s="6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ht="15.0" customHeight="1">
      <c r="A868" s="6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ht="15.0" customHeight="1">
      <c r="A869" s="6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ht="15.0" customHeight="1">
      <c r="A870" s="6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ht="15.0" customHeight="1">
      <c r="A871" s="6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ht="15.0" customHeight="1">
      <c r="A872" s="6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ht="15.0" customHeight="1">
      <c r="A873" s="6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ht="15.0" customHeight="1">
      <c r="A874" s="6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ht="15.0" customHeight="1">
      <c r="A875" s="6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ht="15.0" customHeight="1">
      <c r="A876" s="6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ht="15.0" customHeight="1">
      <c r="A877" s="6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ht="15.0" customHeight="1">
      <c r="A878" s="6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ht="15.0" customHeight="1">
      <c r="A879" s="6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ht="15.0" customHeight="1">
      <c r="A880" s="6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ht="15.0" customHeight="1">
      <c r="A881" s="6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ht="15.0" customHeight="1">
      <c r="A882" s="6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ht="15.0" customHeight="1">
      <c r="A883" s="6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ht="15.0" customHeight="1">
      <c r="A884" s="6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ht="15.0" customHeight="1">
      <c r="A885" s="6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ht="15.0" customHeight="1">
      <c r="A886" s="6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ht="15.0" customHeight="1">
      <c r="A887" s="6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ht="15.0" customHeight="1">
      <c r="A888" s="6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ht="15.0" customHeight="1">
      <c r="A889" s="6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ht="15.0" customHeight="1">
      <c r="A890" s="6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ht="15.0" customHeight="1">
      <c r="A891" s="6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ht="15.0" customHeight="1">
      <c r="A892" s="6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ht="15.0" customHeight="1">
      <c r="A893" s="6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ht="15.0" customHeight="1">
      <c r="A894" s="6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ht="15.0" customHeight="1">
      <c r="A895" s="6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ht="15.0" customHeight="1">
      <c r="A896" s="6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ht="15.0" customHeight="1">
      <c r="A897" s="6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ht="15.0" customHeight="1">
      <c r="A898" s="6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ht="15.0" customHeight="1">
      <c r="A899" s="6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ht="15.0" customHeight="1">
      <c r="A900" s="6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ht="15.0" customHeight="1">
      <c r="A901" s="6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ht="15.0" customHeight="1">
      <c r="A902" s="6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ht="15.0" customHeight="1">
      <c r="A903" s="6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ht="15.0" customHeight="1">
      <c r="A904" s="6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ht="15.0" customHeight="1">
      <c r="A905" s="6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ht="15.0" customHeight="1">
      <c r="A906" s="6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ht="15.0" customHeight="1">
      <c r="A907" s="6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ht="15.0" customHeight="1">
      <c r="A908" s="6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ht="15.0" customHeight="1">
      <c r="A909" s="6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ht="15.0" customHeight="1">
      <c r="A910" s="6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ht="15.0" customHeight="1">
      <c r="A911" s="6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ht="15.0" customHeight="1">
      <c r="A912" s="6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ht="15.0" customHeight="1">
      <c r="A913" s="6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ht="15.0" customHeight="1">
      <c r="A914" s="6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ht="15.0" customHeight="1">
      <c r="A915" s="6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ht="15.0" customHeight="1">
      <c r="A916" s="6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ht="15.0" customHeight="1">
      <c r="A917" s="6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ht="15.0" customHeight="1">
      <c r="A918" s="6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ht="15.0" customHeight="1">
      <c r="A919" s="6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ht="15.0" customHeight="1">
      <c r="A920" s="6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ht="15.0" customHeight="1">
      <c r="A921" s="6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ht="15.0" customHeight="1">
      <c r="A922" s="6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ht="15.0" customHeight="1">
      <c r="A923" s="6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ht="15.0" customHeight="1">
      <c r="A924" s="6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ht="15.0" customHeight="1">
      <c r="A925" s="6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ht="15.0" customHeight="1">
      <c r="A926" s="6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ht="15.0" customHeight="1">
      <c r="A927" s="6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ht="15.0" customHeight="1">
      <c r="A928" s="6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ht="15.0" customHeight="1">
      <c r="A929" s="6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ht="15.0" customHeight="1">
      <c r="A930" s="6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ht="15.0" customHeight="1">
      <c r="A931" s="6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ht="15.0" customHeight="1">
      <c r="A932" s="6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ht="15.0" customHeight="1">
      <c r="A933" s="6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ht="15.0" customHeight="1">
      <c r="A934" s="6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ht="15.0" customHeight="1">
      <c r="A935" s="6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ht="15.0" customHeight="1">
      <c r="A936" s="6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ht="15.0" customHeight="1">
      <c r="A937" s="6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ht="15.0" customHeight="1">
      <c r="A938" s="6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ht="15.0" customHeight="1">
      <c r="A939" s="6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ht="15.0" customHeight="1">
      <c r="A940" s="6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ht="15.0" customHeight="1">
      <c r="A941" s="6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ht="15.0" customHeight="1">
      <c r="A942" s="6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ht="15.0" customHeight="1">
      <c r="A943" s="6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ht="15.0" customHeight="1">
      <c r="A944" s="6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ht="15.0" customHeight="1">
      <c r="A945" s="6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ht="15.0" customHeight="1">
      <c r="A946" s="6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ht="15.0" customHeight="1">
      <c r="A947" s="6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ht="15.0" customHeight="1">
      <c r="A948" s="6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ht="15.0" customHeight="1">
      <c r="A949" s="6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ht="15.0" customHeight="1">
      <c r="A950" s="6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ht="15.0" customHeight="1">
      <c r="A951" s="6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ht="15.0" customHeight="1">
      <c r="A952" s="6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ht="15.0" customHeight="1">
      <c r="A953" s="6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ht="15.0" customHeight="1">
      <c r="A954" s="6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ht="15.0" customHeight="1">
      <c r="A955" s="6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ht="15.0" customHeight="1">
      <c r="A956" s="6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ht="15.0" customHeight="1">
      <c r="A957" s="6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ht="15.0" customHeight="1">
      <c r="A958" s="6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ht="15.0" customHeight="1">
      <c r="A959" s="6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ht="15.0" customHeight="1">
      <c r="A960" s="6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ht="15.0" customHeight="1">
      <c r="A961" s="6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ht="15.0" customHeight="1">
      <c r="A962" s="6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ht="15.0" customHeight="1">
      <c r="A963" s="6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ht="15.0" customHeight="1">
      <c r="A964" s="6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ht="15.0" customHeight="1">
      <c r="A965" s="6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ht="15.0" customHeight="1">
      <c r="A966" s="6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ht="15.0" customHeight="1">
      <c r="A967" s="6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ht="15.0" customHeight="1">
      <c r="A968" s="6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ht="15.0" customHeight="1">
      <c r="A969" s="6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ht="15.0" customHeight="1">
      <c r="A970" s="6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ht="15.0" customHeight="1">
      <c r="A971" s="6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ht="15.0" customHeight="1">
      <c r="A972" s="6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ht="15.0" customHeight="1">
      <c r="A973" s="6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ht="15.0" customHeight="1">
      <c r="A974" s="6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ht="15.0" customHeight="1">
      <c r="A975" s="6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ht="15.0" customHeight="1">
      <c r="A976" s="6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ht="15.0" customHeight="1">
      <c r="A977" s="6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ht="15.0" customHeight="1">
      <c r="A978" s="6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ht="15.0" customHeight="1">
      <c r="A979" s="6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ht="15.0" customHeight="1">
      <c r="A980" s="6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ht="15.0" customHeight="1">
      <c r="A981" s="6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ht="15.0" customHeight="1">
      <c r="A982" s="6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ht="15.0" customHeight="1">
      <c r="A983" s="6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ht="15.0" customHeight="1">
      <c r="A984" s="6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ht="15.0" customHeight="1">
      <c r="A985" s="6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ht="15.0" customHeight="1">
      <c r="A986" s="6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ht="15.0" customHeight="1">
      <c r="A987" s="6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ht="15.0" customHeight="1">
      <c r="A988" s="6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ht="15.0" customHeight="1">
      <c r="A989" s="6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ht="15.0" customHeight="1">
      <c r="A990" s="6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ht="15.0" customHeight="1">
      <c r="A991" s="6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ht="15.0" customHeight="1">
      <c r="A992" s="6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ht="15.0" customHeight="1">
      <c r="A993" s="6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ht="15.0" customHeight="1">
      <c r="A994" s="6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ht="15.0" customHeight="1">
      <c r="A995" s="6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ht="15.0" customHeight="1">
      <c r="A996" s="6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ht="15.0" customHeight="1">
      <c r="A997" s="6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ht="15.0" customHeight="1">
      <c r="A998" s="6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ht="15.0" customHeight="1">
      <c r="A999" s="6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ht="15.0" customHeight="1">
      <c r="A1000" s="6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1.22" defaultRowHeight="15.0"/>
  <cols>
    <col customWidth="1" min="1" max="26" width="8.56"/>
  </cols>
  <sheetData>
    <row r="1" ht="15.0" customHeight="1">
      <c r="A1" s="12" t="s">
        <v>30</v>
      </c>
      <c r="B1" s="12">
        <v>1.0</v>
      </c>
      <c r="C1" s="12"/>
      <c r="D1" s="7"/>
      <c r="E1" s="7"/>
      <c r="F1" s="6" t="s">
        <v>1749</v>
      </c>
      <c r="G1" s="6">
        <f>C15</f>
        <v>1</v>
      </c>
      <c r="H1" s="6">
        <v>2.0</v>
      </c>
      <c r="I1" s="6">
        <f t="shared" ref="I1:I5" si="1">SUM(G1:H1)</f>
        <v>3</v>
      </c>
      <c r="J1" s="6">
        <v>3.0</v>
      </c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15.0" customHeight="1">
      <c r="A2" s="12" t="s">
        <v>30</v>
      </c>
      <c r="B2" s="12">
        <v>1.0</v>
      </c>
      <c r="C2" s="12"/>
      <c r="D2" s="7"/>
      <c r="E2" s="7"/>
      <c r="F2" s="6" t="s">
        <v>1750</v>
      </c>
      <c r="G2" s="6">
        <f>C14</f>
        <v>2</v>
      </c>
      <c r="H2" s="6">
        <v>2.0</v>
      </c>
      <c r="I2" s="6">
        <f t="shared" si="1"/>
        <v>4</v>
      </c>
      <c r="J2" s="6">
        <v>4.0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15.0" customHeight="1">
      <c r="A3" s="12" t="s">
        <v>30</v>
      </c>
      <c r="B3" s="12">
        <v>1.0</v>
      </c>
      <c r="C3" s="12"/>
      <c r="D3" s="7"/>
      <c r="E3" s="7"/>
      <c r="F3" s="6" t="s">
        <v>1751</v>
      </c>
      <c r="G3" s="6">
        <f>C12</f>
        <v>12</v>
      </c>
      <c r="H3" s="7"/>
      <c r="I3" s="6">
        <f t="shared" si="1"/>
        <v>12</v>
      </c>
      <c r="J3" s="6">
        <v>12.0</v>
      </c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5.0" customHeight="1">
      <c r="A4" s="12" t="s">
        <v>30</v>
      </c>
      <c r="B4" s="12">
        <v>1.0</v>
      </c>
      <c r="C4" s="12"/>
      <c r="D4" s="7"/>
      <c r="E4" s="7"/>
      <c r="F4" s="6" t="s">
        <v>1752</v>
      </c>
      <c r="G4" s="6">
        <f>C29</f>
        <v>14</v>
      </c>
      <c r="H4" s="7"/>
      <c r="I4" s="6">
        <f t="shared" si="1"/>
        <v>14</v>
      </c>
      <c r="J4" s="6">
        <v>14.0</v>
      </c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0" customHeight="1">
      <c r="A5" s="12" t="s">
        <v>30</v>
      </c>
      <c r="B5" s="12">
        <v>1.0</v>
      </c>
      <c r="C5" s="12"/>
      <c r="D5" s="7"/>
      <c r="E5" s="7"/>
      <c r="F5" s="6" t="s">
        <v>1753</v>
      </c>
      <c r="G5" s="6">
        <f>C35</f>
        <v>5</v>
      </c>
      <c r="H5" s="7"/>
      <c r="I5" s="6">
        <f t="shared" si="1"/>
        <v>5</v>
      </c>
      <c r="J5" s="6">
        <v>5.0</v>
      </c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5.0" customHeight="1">
      <c r="A6" s="12" t="s">
        <v>30</v>
      </c>
      <c r="B6" s="12">
        <v>1.0</v>
      </c>
      <c r="C6" s="12"/>
      <c r="D6" s="7"/>
      <c r="E6" s="7"/>
      <c r="F6" s="7"/>
      <c r="G6" s="6">
        <f>SUM(G1:G5)</f>
        <v>34</v>
      </c>
      <c r="H6" s="6">
        <f>G6+H1+H2</f>
        <v>38</v>
      </c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0" customHeight="1">
      <c r="A7" s="12" t="s">
        <v>1751</v>
      </c>
      <c r="B7" s="12">
        <v>1.0</v>
      </c>
      <c r="C7" s="12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5.0" customHeight="1">
      <c r="A8" s="12" t="s">
        <v>1751</v>
      </c>
      <c r="B8" s="12">
        <v>1.0</v>
      </c>
      <c r="C8" s="12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0" customHeight="1">
      <c r="A9" s="12" t="s">
        <v>1751</v>
      </c>
      <c r="B9" s="12">
        <v>1.0</v>
      </c>
      <c r="C9" s="12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5.0" customHeight="1">
      <c r="A10" s="12" t="s">
        <v>1751</v>
      </c>
      <c r="B10" s="12">
        <v>1.0</v>
      </c>
      <c r="C10" s="12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5.0" customHeight="1">
      <c r="A11" s="12" t="s">
        <v>1751</v>
      </c>
      <c r="B11" s="12">
        <v>1.0</v>
      </c>
      <c r="C11" s="12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5.0" customHeight="1">
      <c r="A12" s="12" t="s">
        <v>1751</v>
      </c>
      <c r="B12" s="12">
        <v>1.0</v>
      </c>
      <c r="C12" s="12">
        <f>SUM(B1:B12)</f>
        <v>12</v>
      </c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5.0" customHeight="1">
      <c r="A13" s="6" t="s">
        <v>1750</v>
      </c>
      <c r="B13" s="6">
        <v>1.0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5.0" customHeight="1">
      <c r="A14" s="6" t="s">
        <v>1750</v>
      </c>
      <c r="B14" s="6">
        <v>1.0</v>
      </c>
      <c r="C14" s="6">
        <v>2.0</v>
      </c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5.0" customHeight="1">
      <c r="A15" s="12" t="s">
        <v>1749</v>
      </c>
      <c r="B15" s="12">
        <v>1.0</v>
      </c>
      <c r="C15" s="12">
        <f>B15</f>
        <v>1</v>
      </c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5.0" customHeight="1">
      <c r="A16" s="6" t="s">
        <v>23</v>
      </c>
      <c r="B16" s="6">
        <v>1.0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5.0" customHeight="1">
      <c r="A17" s="6" t="s">
        <v>23</v>
      </c>
      <c r="B17" s="6">
        <v>1.0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5.0" customHeight="1">
      <c r="A18" s="6" t="s">
        <v>23</v>
      </c>
      <c r="B18" s="6">
        <v>1.0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5.0" customHeight="1">
      <c r="A19" s="6" t="s">
        <v>23</v>
      </c>
      <c r="B19" s="6">
        <v>1.0</v>
      </c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5.0" customHeight="1">
      <c r="A20" s="6" t="s">
        <v>1752</v>
      </c>
      <c r="B20" s="6">
        <v>1.0</v>
      </c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5.0" customHeight="1">
      <c r="A21" s="6" t="s">
        <v>1752</v>
      </c>
      <c r="B21" s="6">
        <v>1.0</v>
      </c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5.0" customHeight="1">
      <c r="A22" s="6" t="s">
        <v>1752</v>
      </c>
      <c r="B22" s="6">
        <v>1.0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5.0" customHeight="1">
      <c r="A23" s="6" t="s">
        <v>1752</v>
      </c>
      <c r="B23" s="6">
        <v>1.0</v>
      </c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5.0" customHeight="1">
      <c r="A24" s="6" t="s">
        <v>23</v>
      </c>
      <c r="B24" s="6">
        <v>1.0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5.0" customHeight="1">
      <c r="A25" s="6" t="s">
        <v>1752</v>
      </c>
      <c r="B25" s="6">
        <v>1.0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5.0" customHeight="1">
      <c r="A26" s="6" t="s">
        <v>1752</v>
      </c>
      <c r="B26" s="6">
        <v>1.0</v>
      </c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5.0" customHeight="1">
      <c r="A27" s="6" t="s">
        <v>1752</v>
      </c>
      <c r="B27" s="6">
        <v>1.0</v>
      </c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5.0" customHeight="1">
      <c r="A28" s="6" t="s">
        <v>1752</v>
      </c>
      <c r="B28" s="6">
        <v>1.0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5.0" customHeight="1">
      <c r="A29" s="6" t="s">
        <v>1752</v>
      </c>
      <c r="B29" s="6">
        <v>1.0</v>
      </c>
      <c r="C29" s="6">
        <f>SUM(B16:B29)</f>
        <v>14</v>
      </c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5.0" customHeight="1">
      <c r="A30" s="12" t="s">
        <v>25</v>
      </c>
      <c r="B30" s="12">
        <v>1.0</v>
      </c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5.0" customHeight="1">
      <c r="A31" s="12" t="s">
        <v>25</v>
      </c>
      <c r="B31" s="12">
        <v>1.0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5.0" customHeight="1">
      <c r="A32" s="12" t="s">
        <v>1753</v>
      </c>
      <c r="B32" s="12">
        <v>1.0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0" customHeight="1">
      <c r="A33" s="12" t="s">
        <v>1753</v>
      </c>
      <c r="B33" s="12">
        <v>1.0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15.0" customHeight="1">
      <c r="A34" s="12" t="s">
        <v>1753</v>
      </c>
      <c r="B34" s="12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5.0" customHeight="1">
      <c r="A35" s="12" t="s">
        <v>1753</v>
      </c>
      <c r="B35" s="12">
        <v>1.0</v>
      </c>
      <c r="C35" s="6">
        <f>SUM(B30:B35)</f>
        <v>5</v>
      </c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1.22" defaultRowHeight="15.0"/>
  <cols>
    <col customWidth="1" min="1" max="1" width="7.44"/>
    <col customWidth="1" min="2" max="2" width="18.44"/>
    <col customWidth="1" min="3" max="3" width="12.33"/>
    <col customWidth="1" min="4" max="4" width="22.89"/>
    <col customWidth="1" min="5" max="5" width="21.11"/>
    <col customWidth="1" min="6" max="17" width="8.56"/>
  </cols>
  <sheetData>
    <row r="1" ht="15.0" customHeight="1">
      <c r="A1" s="2" t="s">
        <v>0</v>
      </c>
      <c r="B1" s="3" t="s">
        <v>1</v>
      </c>
      <c r="C1" s="5" t="s">
        <v>3</v>
      </c>
      <c r="D1" s="5" t="s">
        <v>5</v>
      </c>
      <c r="E1" s="5" t="s">
        <v>7</v>
      </c>
      <c r="F1" s="6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ht="15.0" customHeight="1">
      <c r="A2" s="9">
        <v>1.0</v>
      </c>
      <c r="B2" s="12" t="s">
        <v>13</v>
      </c>
      <c r="C2" s="12" t="s">
        <v>16</v>
      </c>
      <c r="D2" s="6" t="s">
        <v>17</v>
      </c>
      <c r="E2" s="6" t="s">
        <v>18</v>
      </c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ht="15.0" customHeight="1">
      <c r="A3" s="2"/>
      <c r="B3" s="6" t="s">
        <v>14</v>
      </c>
      <c r="C3" s="6" t="s">
        <v>24</v>
      </c>
      <c r="D3" s="6"/>
      <c r="E3" s="6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ht="15.0" customHeight="1">
      <c r="A4" s="2"/>
      <c r="B4" s="6" t="s">
        <v>20</v>
      </c>
      <c r="C4" s="6" t="s">
        <v>26</v>
      </c>
      <c r="D4" s="6"/>
      <c r="E4" s="6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</row>
    <row r="5" ht="15.0" customHeight="1">
      <c r="A5" s="2"/>
      <c r="B5" s="6" t="s">
        <v>28</v>
      </c>
      <c r="C5" s="6"/>
      <c r="D5" s="6"/>
      <c r="E5" s="6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ht="15.0" customHeight="1">
      <c r="A6" s="2"/>
      <c r="B6" s="6" t="s">
        <v>22</v>
      </c>
      <c r="C6" s="6" t="s">
        <v>34</v>
      </c>
      <c r="D6" s="6"/>
      <c r="E6" s="6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</row>
    <row r="7" ht="15.0" customHeight="1">
      <c r="A7" s="2"/>
      <c r="B7" s="18" t="s">
        <v>1</v>
      </c>
      <c r="C7" s="18" t="s">
        <v>45</v>
      </c>
      <c r="D7" s="18" t="s">
        <v>5</v>
      </c>
      <c r="E7" s="18" t="s">
        <v>46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ht="15.0" customHeight="1">
      <c r="A8" s="9">
        <v>2.0</v>
      </c>
      <c r="B8" s="12" t="s">
        <v>27</v>
      </c>
      <c r="C8" s="12" t="s">
        <v>47</v>
      </c>
      <c r="D8" s="12" t="s">
        <v>48</v>
      </c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</row>
    <row r="9" ht="15.0" customHeight="1">
      <c r="A9" s="2"/>
      <c r="B9" s="6" t="s">
        <v>29</v>
      </c>
      <c r="C9" s="6"/>
      <c r="D9" s="6"/>
      <c r="E9" s="6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</row>
    <row r="10" ht="15.0" customHeight="1">
      <c r="A10" s="2"/>
      <c r="B10" s="6" t="s">
        <v>31</v>
      </c>
      <c r="C10" s="6"/>
      <c r="D10" s="6"/>
      <c r="E10" s="6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</row>
    <row r="11" ht="15.0" customHeight="1">
      <c r="A11" s="2"/>
      <c r="B11" s="6" t="s">
        <v>49</v>
      </c>
      <c r="C11" s="6"/>
      <c r="D11" s="6"/>
      <c r="E11" s="6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</row>
    <row r="12" ht="15.0" customHeight="1">
      <c r="A12" s="2"/>
      <c r="B12" s="6" t="s">
        <v>33</v>
      </c>
      <c r="C12" s="6"/>
      <c r="D12" s="6"/>
      <c r="E12" s="6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</row>
    <row r="13" ht="15.0" customHeight="1">
      <c r="A13" s="2"/>
      <c r="B13" s="18" t="s">
        <v>1</v>
      </c>
      <c r="C13" s="18" t="s">
        <v>45</v>
      </c>
      <c r="D13" s="18" t="s">
        <v>5</v>
      </c>
      <c r="E13" s="18" t="s">
        <v>46</v>
      </c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ht="15.0" customHeight="1">
      <c r="A14" s="21">
        <v>3.0</v>
      </c>
      <c r="B14" s="24" t="s">
        <v>35</v>
      </c>
      <c r="C14" s="24" t="s">
        <v>70</v>
      </c>
      <c r="D14" s="24" t="s">
        <v>71</v>
      </c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</row>
    <row r="15" ht="15.0" customHeight="1">
      <c r="A15" s="2"/>
      <c r="B15" s="6" t="s">
        <v>36</v>
      </c>
      <c r="C15" s="6"/>
      <c r="D15" s="6"/>
      <c r="E15" s="6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</row>
    <row r="16" ht="15.0" customHeight="1">
      <c r="A16" s="2"/>
      <c r="B16" s="6" t="s">
        <v>37</v>
      </c>
      <c r="C16" s="6" t="s">
        <v>77</v>
      </c>
      <c r="D16" s="6"/>
      <c r="E16" s="6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</row>
    <row r="17" ht="15.0" customHeight="1">
      <c r="A17" s="2"/>
      <c r="B17" s="6" t="s">
        <v>38</v>
      </c>
      <c r="C17" s="6"/>
      <c r="D17" s="6"/>
      <c r="E17" s="6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</row>
    <row r="18" ht="15.0" customHeight="1">
      <c r="A18" s="2"/>
      <c r="B18" s="6" t="s">
        <v>39</v>
      </c>
      <c r="C18" s="6" t="s">
        <v>83</v>
      </c>
      <c r="D18" s="6"/>
      <c r="E18" s="6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</row>
    <row r="19" ht="15.0" customHeight="1">
      <c r="A19" s="2"/>
      <c r="B19" s="18" t="s">
        <v>1</v>
      </c>
      <c r="C19" s="18" t="s">
        <v>45</v>
      </c>
      <c r="D19" s="18" t="s">
        <v>5</v>
      </c>
      <c r="E19" s="18" t="s">
        <v>46</v>
      </c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ht="15.0" customHeight="1">
      <c r="A20" s="9">
        <v>4.0</v>
      </c>
      <c r="B20" s="12" t="s">
        <v>40</v>
      </c>
      <c r="C20" s="12" t="s">
        <v>89</v>
      </c>
      <c r="D20" s="12" t="s">
        <v>90</v>
      </c>
      <c r="E20" s="12" t="s">
        <v>92</v>
      </c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</row>
    <row r="21" ht="15.0" customHeight="1">
      <c r="A21" s="2"/>
      <c r="B21" s="6" t="s">
        <v>41</v>
      </c>
      <c r="C21" s="6" t="s">
        <v>96</v>
      </c>
      <c r="D21" s="6"/>
      <c r="E21" s="6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</row>
    <row r="22" ht="15.0" customHeight="1">
      <c r="A22" s="2"/>
      <c r="B22" s="6" t="s">
        <v>42</v>
      </c>
      <c r="C22" s="6" t="s">
        <v>100</v>
      </c>
      <c r="D22" s="6"/>
      <c r="E22" s="6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</row>
    <row r="23" ht="15.0" customHeight="1">
      <c r="A23" s="2"/>
      <c r="B23" s="6" t="s">
        <v>43</v>
      </c>
      <c r="C23" s="6"/>
      <c r="D23" s="6"/>
      <c r="E23" s="6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</row>
    <row r="24" ht="15.0" customHeight="1">
      <c r="A24" s="2"/>
      <c r="B24" s="6" t="s">
        <v>44</v>
      </c>
      <c r="C24" s="6" t="s">
        <v>104</v>
      </c>
      <c r="D24" s="6"/>
      <c r="E24" s="6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</row>
    <row r="25" ht="15.0" customHeight="1">
      <c r="A25" s="2"/>
      <c r="B25" s="18" t="s">
        <v>1</v>
      </c>
      <c r="C25" s="18" t="s">
        <v>45</v>
      </c>
      <c r="D25" s="18" t="s">
        <v>5</v>
      </c>
      <c r="E25" s="18" t="s">
        <v>46</v>
      </c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</row>
    <row r="26" ht="15.0" customHeight="1">
      <c r="A26" s="27">
        <v>5.0</v>
      </c>
      <c r="B26" s="28" t="s">
        <v>50</v>
      </c>
      <c r="C26" s="28" t="s">
        <v>129</v>
      </c>
      <c r="D26" s="28" t="s">
        <v>131</v>
      </c>
      <c r="E26" s="28" t="s">
        <v>133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</row>
    <row r="27" ht="15.0" customHeight="1">
      <c r="A27" s="2"/>
      <c r="B27" s="6" t="s">
        <v>51</v>
      </c>
      <c r="C27" s="6" t="s">
        <v>136</v>
      </c>
      <c r="D27" s="6"/>
      <c r="E27" s="6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</row>
    <row r="28" ht="15.0" customHeight="1">
      <c r="A28" s="2"/>
      <c r="B28" s="6" t="s">
        <v>52</v>
      </c>
      <c r="C28" s="6" t="s">
        <v>141</v>
      </c>
      <c r="D28" s="6"/>
      <c r="E28" s="6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</row>
    <row r="29" ht="15.0" customHeight="1">
      <c r="A29" s="2"/>
      <c r="B29" s="6" t="s">
        <v>53</v>
      </c>
      <c r="C29" s="6"/>
      <c r="D29" s="6"/>
      <c r="E29" s="6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</row>
    <row r="30" ht="15.0" customHeight="1">
      <c r="A30" s="2"/>
      <c r="B30" s="6" t="s">
        <v>54</v>
      </c>
      <c r="C30" s="6" t="s">
        <v>149</v>
      </c>
      <c r="D30" s="6"/>
      <c r="E30" s="6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</row>
    <row r="31" ht="15.0" customHeight="1">
      <c r="A31" s="2"/>
      <c r="B31" s="18" t="s">
        <v>1</v>
      </c>
      <c r="C31" s="18" t="s">
        <v>45</v>
      </c>
      <c r="D31" s="18" t="s">
        <v>5</v>
      </c>
      <c r="E31" s="18" t="s">
        <v>46</v>
      </c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</row>
    <row r="32" ht="15.0" customHeight="1">
      <c r="A32" s="9">
        <v>6.0</v>
      </c>
      <c r="B32" s="12" t="s">
        <v>55</v>
      </c>
      <c r="C32" s="12"/>
      <c r="D32" s="12" t="s">
        <v>150</v>
      </c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</row>
    <row r="33" ht="15.0" customHeight="1">
      <c r="A33" s="30"/>
      <c r="B33" s="31" t="s">
        <v>56</v>
      </c>
      <c r="C33" s="31" t="s">
        <v>151</v>
      </c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</row>
    <row r="34" ht="15.0" customHeight="1">
      <c r="A34" s="2"/>
      <c r="B34" s="6" t="s">
        <v>57</v>
      </c>
      <c r="C34" s="6"/>
      <c r="D34" s="6"/>
      <c r="E34" s="6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</row>
    <row r="35" ht="15.0" customHeight="1">
      <c r="A35" s="2"/>
      <c r="B35" s="6" t="s">
        <v>58</v>
      </c>
      <c r="C35" s="6"/>
      <c r="D35" s="6"/>
      <c r="E35" s="6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</row>
    <row r="36" ht="15.0" customHeight="1">
      <c r="A36" s="2"/>
      <c r="B36" s="6" t="s">
        <v>59</v>
      </c>
      <c r="C36" s="6"/>
      <c r="D36" s="6"/>
      <c r="E36" s="6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</row>
    <row r="37" ht="15.0" customHeight="1">
      <c r="A37" s="2"/>
      <c r="B37" s="18" t="s">
        <v>1</v>
      </c>
      <c r="C37" s="18" t="s">
        <v>45</v>
      </c>
      <c r="D37" s="18" t="s">
        <v>5</v>
      </c>
      <c r="E37" s="18" t="s">
        <v>46</v>
      </c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</row>
    <row r="38" ht="15.0" customHeight="1">
      <c r="A38" s="9">
        <v>7.0</v>
      </c>
      <c r="B38" s="12" t="s">
        <v>60</v>
      </c>
      <c r="C38" s="12" t="s">
        <v>152</v>
      </c>
      <c r="D38" s="12" t="s">
        <v>153</v>
      </c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</row>
    <row r="39" ht="15.0" customHeight="1">
      <c r="A39" s="2"/>
      <c r="B39" s="6" t="s">
        <v>61</v>
      </c>
      <c r="C39" s="6"/>
      <c r="D39" s="6"/>
      <c r="E39" s="6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</row>
    <row r="40" ht="15.0" customHeight="1">
      <c r="A40" s="2"/>
      <c r="B40" s="6" t="s">
        <v>62</v>
      </c>
      <c r="C40" s="6"/>
      <c r="D40" s="6"/>
      <c r="E40" s="6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</row>
    <row r="41" ht="15.0" customHeight="1">
      <c r="A41" s="2"/>
      <c r="B41" s="6" t="s">
        <v>63</v>
      </c>
      <c r="C41" s="6" t="s">
        <v>155</v>
      </c>
      <c r="D41" s="6"/>
      <c r="E41" s="6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</row>
    <row r="42" ht="15.0" customHeight="1">
      <c r="A42" s="2"/>
      <c r="B42" s="6" t="s">
        <v>64</v>
      </c>
      <c r="C42" s="6"/>
      <c r="D42" s="6"/>
      <c r="E42" s="6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</row>
    <row r="43" ht="15.0" customHeight="1">
      <c r="A43" s="2"/>
      <c r="B43" s="18" t="s">
        <v>1</v>
      </c>
      <c r="C43" s="18" t="s">
        <v>45</v>
      </c>
      <c r="D43" s="18" t="s">
        <v>5</v>
      </c>
      <c r="E43" s="18" t="s">
        <v>46</v>
      </c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</row>
    <row r="44" ht="15.0" customHeight="1">
      <c r="A44" s="9">
        <v>8.0</v>
      </c>
      <c r="B44" s="12" t="s">
        <v>65</v>
      </c>
      <c r="C44" s="12" t="s">
        <v>161</v>
      </c>
      <c r="D44" s="12" t="s">
        <v>163</v>
      </c>
      <c r="E44" s="12" t="s">
        <v>165</v>
      </c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</row>
    <row r="45" ht="15.0" customHeight="1">
      <c r="A45" s="2"/>
      <c r="B45" s="6" t="s">
        <v>66</v>
      </c>
      <c r="C45" s="6" t="s">
        <v>168</v>
      </c>
      <c r="D45" s="6"/>
      <c r="E45" s="6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</row>
    <row r="46" ht="15.0" customHeight="1">
      <c r="A46" s="2"/>
      <c r="B46" s="6" t="s">
        <v>67</v>
      </c>
      <c r="C46" s="6" t="s">
        <v>169</v>
      </c>
      <c r="D46" s="6"/>
      <c r="E46" s="6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</row>
    <row r="47" ht="15.0" customHeight="1">
      <c r="A47" s="2"/>
      <c r="B47" s="6" t="s">
        <v>68</v>
      </c>
      <c r="C47" s="6" t="s">
        <v>172</v>
      </c>
      <c r="D47" s="6"/>
      <c r="E47" s="6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</row>
    <row r="48" ht="15.0" customHeight="1">
      <c r="A48" s="2"/>
      <c r="B48" s="6" t="s">
        <v>69</v>
      </c>
      <c r="C48" s="6" t="s">
        <v>176</v>
      </c>
      <c r="D48" s="6"/>
      <c r="E48" s="6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</row>
    <row r="49" ht="15.0" customHeight="1">
      <c r="A49" s="2"/>
      <c r="B49" s="6"/>
      <c r="C49" s="6"/>
      <c r="D49" s="6"/>
      <c r="E49" s="6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</row>
    <row r="50" ht="15.0" customHeight="1">
      <c r="A50" s="2"/>
      <c r="B50" s="18" t="s">
        <v>1</v>
      </c>
      <c r="C50" s="18" t="s">
        <v>45</v>
      </c>
      <c r="D50" s="18" t="s">
        <v>5</v>
      </c>
      <c r="E50" s="18" t="s">
        <v>46</v>
      </c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</row>
    <row r="51" ht="15.0" customHeight="1">
      <c r="A51" s="9">
        <v>9.0</v>
      </c>
      <c r="B51" s="12" t="s">
        <v>72</v>
      </c>
      <c r="C51" s="12" t="s">
        <v>182</v>
      </c>
      <c r="D51" s="12" t="s">
        <v>183</v>
      </c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</row>
    <row r="52" ht="15.0" customHeight="1">
      <c r="A52" s="2"/>
      <c r="B52" s="6" t="s">
        <v>73</v>
      </c>
      <c r="C52" s="6"/>
      <c r="D52" s="6"/>
      <c r="E52" s="6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</row>
    <row r="53" ht="15.0" customHeight="1">
      <c r="A53" s="2"/>
      <c r="B53" s="6" t="s">
        <v>74</v>
      </c>
      <c r="C53" s="6"/>
      <c r="D53" s="6"/>
      <c r="E53" s="6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</row>
    <row r="54" ht="15.0" customHeight="1">
      <c r="A54" s="2"/>
      <c r="B54" s="6" t="s">
        <v>75</v>
      </c>
      <c r="C54" s="6"/>
      <c r="D54" s="6"/>
      <c r="E54" s="6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</row>
    <row r="55" ht="15.0" customHeight="1">
      <c r="A55" s="2"/>
      <c r="B55" s="6" t="s">
        <v>76</v>
      </c>
      <c r="C55" s="6"/>
      <c r="D55" s="6"/>
      <c r="E55" s="6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</row>
    <row r="56" ht="15.0" customHeight="1">
      <c r="A56" s="2"/>
      <c r="B56" s="18" t="s">
        <v>1</v>
      </c>
      <c r="C56" s="18" t="s">
        <v>45</v>
      </c>
      <c r="D56" s="18" t="s">
        <v>5</v>
      </c>
      <c r="E56" s="18" t="s">
        <v>46</v>
      </c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</row>
    <row r="57" ht="15.0" customHeight="1">
      <c r="A57" s="9">
        <v>10.0</v>
      </c>
      <c r="B57" s="12" t="s">
        <v>78</v>
      </c>
      <c r="C57" s="12" t="s">
        <v>185</v>
      </c>
      <c r="D57" s="12" t="s">
        <v>186</v>
      </c>
      <c r="E57" s="12" t="s">
        <v>187</v>
      </c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</row>
    <row r="58" ht="15.0" customHeight="1">
      <c r="A58" s="2"/>
      <c r="B58" s="6" t="s">
        <v>79</v>
      </c>
      <c r="C58" s="6" t="s">
        <v>185</v>
      </c>
      <c r="D58" s="6"/>
      <c r="E58" s="6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</row>
    <row r="59" ht="15.0" customHeight="1">
      <c r="A59" s="2"/>
      <c r="B59" s="6" t="s">
        <v>80</v>
      </c>
      <c r="C59" s="6" t="s">
        <v>188</v>
      </c>
      <c r="D59" s="6"/>
      <c r="E59" s="6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</row>
    <row r="60" ht="15.0" customHeight="1">
      <c r="A60" s="2"/>
      <c r="B60" s="6" t="s">
        <v>81</v>
      </c>
      <c r="C60" s="6" t="s">
        <v>189</v>
      </c>
      <c r="D60" s="6"/>
      <c r="E60" s="6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</row>
    <row r="61" ht="15.0" customHeight="1">
      <c r="A61" s="2"/>
      <c r="B61" s="6" t="s">
        <v>82</v>
      </c>
      <c r="C61" s="6" t="s">
        <v>190</v>
      </c>
      <c r="D61" s="6"/>
      <c r="E61" s="6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</row>
    <row r="62" ht="15.0" customHeight="1">
      <c r="A62" s="2"/>
      <c r="B62" s="18" t="s">
        <v>1</v>
      </c>
      <c r="C62" s="18" t="s">
        <v>45</v>
      </c>
      <c r="D62" s="18" t="s">
        <v>5</v>
      </c>
      <c r="E62" s="18" t="s">
        <v>46</v>
      </c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</row>
    <row r="63" ht="15.0" customHeight="1">
      <c r="A63" s="9">
        <v>11.0</v>
      </c>
      <c r="B63" s="12" t="s">
        <v>84</v>
      </c>
      <c r="C63" s="12" t="s">
        <v>201</v>
      </c>
      <c r="D63" s="12" t="s">
        <v>202</v>
      </c>
      <c r="E63" s="12" t="s">
        <v>204</v>
      </c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</row>
    <row r="64" ht="15.0" customHeight="1">
      <c r="A64" s="2"/>
      <c r="B64" s="6" t="s">
        <v>85</v>
      </c>
      <c r="C64" s="6"/>
      <c r="D64" s="6"/>
      <c r="E64" s="6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</row>
    <row r="65" ht="15.0" customHeight="1">
      <c r="A65" s="2"/>
      <c r="B65" s="6" t="s">
        <v>86</v>
      </c>
      <c r="C65" s="6"/>
      <c r="D65" s="6"/>
      <c r="E65" s="6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</row>
    <row r="66" ht="15.0" customHeight="1">
      <c r="A66" s="2"/>
      <c r="B66" s="6" t="s">
        <v>87</v>
      </c>
      <c r="C66" s="6"/>
      <c r="D66" s="6"/>
      <c r="E66" s="6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</row>
    <row r="67" ht="15.0" customHeight="1">
      <c r="A67" s="2"/>
      <c r="B67" s="6" t="s">
        <v>88</v>
      </c>
      <c r="C67" s="6" t="s">
        <v>212</v>
      </c>
      <c r="D67" s="6"/>
      <c r="E67" s="6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</row>
    <row r="68" ht="15.0" customHeight="1">
      <c r="A68" s="2"/>
      <c r="B68" s="18" t="s">
        <v>1</v>
      </c>
      <c r="C68" s="18" t="s">
        <v>45</v>
      </c>
      <c r="D68" s="18" t="s">
        <v>5</v>
      </c>
      <c r="E68" s="18" t="s">
        <v>46</v>
      </c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</row>
    <row r="69" ht="15.0" customHeight="1">
      <c r="A69" s="9">
        <v>12.0</v>
      </c>
      <c r="B69" s="12" t="s">
        <v>93</v>
      </c>
      <c r="C69" s="12" t="s">
        <v>219</v>
      </c>
      <c r="D69" s="35" t="s">
        <v>220</v>
      </c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</row>
    <row r="70" ht="15.0" customHeight="1">
      <c r="A70" s="2"/>
      <c r="B70" s="6" t="s">
        <v>95</v>
      </c>
      <c r="C70" s="6"/>
      <c r="D70" s="6"/>
      <c r="E70" s="6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</row>
    <row r="71" ht="15.0" customHeight="1">
      <c r="A71" s="2"/>
      <c r="B71" s="6" t="s">
        <v>97</v>
      </c>
      <c r="C71" s="6" t="s">
        <v>235</v>
      </c>
      <c r="D71" s="6"/>
      <c r="E71" s="6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</row>
    <row r="72" ht="15.0" customHeight="1">
      <c r="A72" s="2"/>
      <c r="B72" s="6" t="s">
        <v>98</v>
      </c>
      <c r="C72" s="6"/>
      <c r="D72" s="6"/>
      <c r="E72" s="6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</row>
    <row r="73" ht="15.0" customHeight="1">
      <c r="A73" s="2"/>
      <c r="B73" s="6" t="s">
        <v>99</v>
      </c>
      <c r="C73" s="6" t="s">
        <v>236</v>
      </c>
      <c r="D73" s="6"/>
      <c r="E73" s="6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</row>
    <row r="74" ht="15.0" customHeight="1">
      <c r="A74" s="2"/>
      <c r="B74" s="18" t="s">
        <v>1</v>
      </c>
      <c r="C74" s="18" t="s">
        <v>45</v>
      </c>
      <c r="D74" s="18" t="s">
        <v>5</v>
      </c>
      <c r="E74" s="18" t="s">
        <v>46</v>
      </c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</row>
    <row r="75" ht="15.0" customHeight="1">
      <c r="A75" s="9">
        <v>13.0</v>
      </c>
      <c r="B75" s="12" t="s">
        <v>101</v>
      </c>
      <c r="C75" s="12" t="s">
        <v>237</v>
      </c>
      <c r="D75" s="12" t="s">
        <v>238</v>
      </c>
      <c r="E75" s="12" t="s">
        <v>239</v>
      </c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</row>
    <row r="76" ht="15.0" customHeight="1">
      <c r="A76" s="2"/>
      <c r="B76" s="6" t="s">
        <v>102</v>
      </c>
      <c r="C76" s="6" t="s">
        <v>240</v>
      </c>
      <c r="D76" s="6"/>
      <c r="E76" s="6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</row>
    <row r="77" ht="15.0" customHeight="1">
      <c r="A77" s="2"/>
      <c r="B77" s="6" t="s">
        <v>103</v>
      </c>
      <c r="C77" s="6" t="s">
        <v>243</v>
      </c>
      <c r="D77" s="6"/>
      <c r="E77" s="6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</row>
    <row r="78" ht="15.0" customHeight="1">
      <c r="A78" s="2"/>
      <c r="B78" s="6" t="s">
        <v>105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ht="15.0" customHeight="1">
      <c r="A79" s="2"/>
      <c r="B79" s="6" t="s">
        <v>106</v>
      </c>
      <c r="C79" s="6" t="s">
        <v>247</v>
      </c>
      <c r="D79" s="6"/>
      <c r="E79" s="6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</row>
    <row r="80" ht="15.0" customHeight="1">
      <c r="A80" s="2"/>
      <c r="B80" s="18" t="s">
        <v>1</v>
      </c>
      <c r="C80" s="18" t="s">
        <v>45</v>
      </c>
      <c r="D80" s="18" t="s">
        <v>5</v>
      </c>
      <c r="E80" s="18" t="s">
        <v>46</v>
      </c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</row>
    <row r="81" ht="15.0" customHeight="1">
      <c r="A81" s="9">
        <v>14.0</v>
      </c>
      <c r="B81" s="12" t="s">
        <v>107</v>
      </c>
      <c r="C81" s="12" t="s">
        <v>248</v>
      </c>
      <c r="D81" s="12" t="s">
        <v>249</v>
      </c>
      <c r="E81" s="12" t="s">
        <v>250</v>
      </c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</row>
    <row r="82" ht="15.0" customHeight="1">
      <c r="A82" s="2"/>
      <c r="B82" s="6" t="s">
        <v>108</v>
      </c>
      <c r="C82" s="6" t="s">
        <v>251</v>
      </c>
      <c r="D82" s="6"/>
      <c r="E82" s="6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</row>
    <row r="83" ht="15.0" customHeight="1">
      <c r="A83" s="2"/>
      <c r="B83" s="6" t="s">
        <v>109</v>
      </c>
      <c r="C83" s="6" t="s">
        <v>252</v>
      </c>
      <c r="D83" s="6"/>
      <c r="E83" s="6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</row>
    <row r="84" ht="15.0" customHeight="1">
      <c r="A84" s="2"/>
      <c r="B84" s="6" t="s">
        <v>110</v>
      </c>
      <c r="C84" s="6" t="s">
        <v>252</v>
      </c>
      <c r="D84" s="6"/>
      <c r="E84" s="6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</row>
    <row r="85" ht="15.0" customHeight="1">
      <c r="A85" s="2"/>
      <c r="B85" s="6" t="s">
        <v>112</v>
      </c>
      <c r="C85" s="6" t="s">
        <v>254</v>
      </c>
      <c r="D85" s="6"/>
      <c r="E85" s="6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</row>
    <row r="86" ht="15.0" customHeight="1">
      <c r="A86" s="2"/>
      <c r="B86" s="18" t="s">
        <v>1</v>
      </c>
      <c r="C86" s="18" t="s">
        <v>45</v>
      </c>
      <c r="D86" s="18" t="s">
        <v>5</v>
      </c>
      <c r="E86" s="18" t="s">
        <v>46</v>
      </c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</row>
    <row r="87" ht="15.0" customHeight="1">
      <c r="A87" s="9">
        <v>15.0</v>
      </c>
      <c r="B87" s="12" t="s">
        <v>113</v>
      </c>
      <c r="C87" s="12" t="s">
        <v>255</v>
      </c>
      <c r="D87" s="12" t="s">
        <v>256</v>
      </c>
      <c r="E87" s="12" t="s">
        <v>257</v>
      </c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</row>
    <row r="88" ht="15.0" customHeight="1">
      <c r="A88" s="2"/>
      <c r="B88" s="6" t="s">
        <v>114</v>
      </c>
      <c r="C88" s="6"/>
      <c r="D88" s="6"/>
      <c r="E88" s="6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</row>
    <row r="89" ht="15.0" customHeight="1">
      <c r="A89" s="2"/>
      <c r="B89" s="6" t="s">
        <v>115</v>
      </c>
      <c r="C89" s="6" t="s">
        <v>258</v>
      </c>
      <c r="D89" s="6"/>
      <c r="E89" s="6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</row>
    <row r="90" ht="15.0" customHeight="1">
      <c r="A90" s="2"/>
      <c r="B90" s="6" t="s">
        <v>116</v>
      </c>
      <c r="C90" s="6"/>
      <c r="D90" s="6"/>
      <c r="E90" s="6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</row>
    <row r="91" ht="15.0" customHeight="1">
      <c r="A91" s="2"/>
      <c r="B91" s="6" t="s">
        <v>117</v>
      </c>
      <c r="C91" s="6"/>
      <c r="D91" s="6"/>
      <c r="E91" s="6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</row>
    <row r="92" ht="15.0" customHeight="1">
      <c r="A92" s="2"/>
      <c r="B92" s="18" t="s">
        <v>1</v>
      </c>
      <c r="C92" s="18" t="s">
        <v>45</v>
      </c>
      <c r="D92" s="18" t="s">
        <v>5</v>
      </c>
      <c r="E92" s="18" t="s">
        <v>46</v>
      </c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</row>
    <row r="93" ht="15.0" customHeight="1">
      <c r="A93" s="9">
        <v>16.0</v>
      </c>
      <c r="B93" s="12" t="s">
        <v>118</v>
      </c>
      <c r="C93" s="12" t="s">
        <v>264</v>
      </c>
      <c r="D93" s="12" t="s">
        <v>265</v>
      </c>
      <c r="E93" s="12" t="s">
        <v>265</v>
      </c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</row>
    <row r="94" ht="15.0" customHeight="1">
      <c r="A94" s="2"/>
      <c r="B94" s="6" t="s">
        <v>119</v>
      </c>
      <c r="C94" s="6" t="s">
        <v>266</v>
      </c>
      <c r="D94" s="6"/>
      <c r="E94" s="6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</row>
    <row r="95" ht="15.0" customHeight="1">
      <c r="A95" s="2"/>
      <c r="B95" s="6" t="s">
        <v>120</v>
      </c>
      <c r="C95" s="6" t="s">
        <v>268</v>
      </c>
      <c r="D95" s="6"/>
      <c r="E95" s="6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</row>
    <row r="96" ht="15.0" customHeight="1">
      <c r="A96" s="2"/>
      <c r="B96" s="6" t="s">
        <v>121</v>
      </c>
      <c r="C96" s="6" t="s">
        <v>271</v>
      </c>
      <c r="D96" s="6"/>
      <c r="E96" s="6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</row>
    <row r="97" ht="15.0" customHeight="1">
      <c r="A97" s="2"/>
      <c r="B97" s="6" t="s">
        <v>122</v>
      </c>
      <c r="C97" s="6" t="s">
        <v>264</v>
      </c>
      <c r="D97" s="6"/>
      <c r="E97" s="6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</row>
    <row r="98" ht="15.0" customHeight="1">
      <c r="A98" s="2"/>
      <c r="B98" s="18" t="s">
        <v>1</v>
      </c>
      <c r="C98" s="18" t="s">
        <v>45</v>
      </c>
      <c r="D98" s="18" t="s">
        <v>5</v>
      </c>
      <c r="E98" s="18" t="s">
        <v>46</v>
      </c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</row>
    <row r="99" ht="15.0" customHeight="1">
      <c r="A99" s="9">
        <v>17.0</v>
      </c>
      <c r="B99" s="12" t="s">
        <v>123</v>
      </c>
      <c r="C99" s="12" t="s">
        <v>279</v>
      </c>
      <c r="D99" s="12" t="s">
        <v>280</v>
      </c>
      <c r="E99" s="12" t="s">
        <v>281</v>
      </c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</row>
    <row r="100" ht="15.0" customHeight="1">
      <c r="A100" s="2"/>
      <c r="B100" s="6" t="s">
        <v>124</v>
      </c>
      <c r="C100" s="6"/>
      <c r="D100" s="6"/>
      <c r="E100" s="6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ht="15.0" customHeight="1">
      <c r="A101" s="2"/>
      <c r="B101" s="6" t="s">
        <v>125</v>
      </c>
      <c r="C101" s="6"/>
      <c r="D101" s="6"/>
      <c r="E101" s="6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ht="15.0" customHeight="1">
      <c r="A102" s="2"/>
      <c r="B102" s="6" t="s">
        <v>126</v>
      </c>
      <c r="C102" s="6"/>
      <c r="D102" s="6"/>
      <c r="E102" s="6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ht="15.0" customHeight="1">
      <c r="A103" s="2"/>
      <c r="B103" s="6" t="s">
        <v>127</v>
      </c>
      <c r="C103" s="6"/>
      <c r="D103" s="6"/>
      <c r="E103" s="6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ht="15.0" customHeight="1">
      <c r="A104" s="2"/>
      <c r="B104" s="18" t="s">
        <v>1</v>
      </c>
      <c r="C104" s="18" t="s">
        <v>45</v>
      </c>
      <c r="D104" s="18" t="s">
        <v>5</v>
      </c>
      <c r="E104" s="18" t="s">
        <v>46</v>
      </c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ht="15.0" customHeight="1">
      <c r="A105" s="9">
        <v>18.0</v>
      </c>
      <c r="B105" s="12" t="s">
        <v>128</v>
      </c>
      <c r="C105" s="12" t="s">
        <v>286</v>
      </c>
      <c r="D105" s="12" t="s">
        <v>287</v>
      </c>
      <c r="E105" s="12" t="s">
        <v>288</v>
      </c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</row>
    <row r="106" ht="15.0" customHeight="1">
      <c r="A106" s="2"/>
      <c r="B106" s="6" t="s">
        <v>130</v>
      </c>
      <c r="C106" s="6" t="s">
        <v>289</v>
      </c>
      <c r="D106" s="6"/>
      <c r="E106" s="6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</row>
    <row r="107" ht="15.0" customHeight="1">
      <c r="A107" s="2"/>
      <c r="B107" s="6" t="s">
        <v>132</v>
      </c>
      <c r="C107" s="6"/>
      <c r="D107" s="6"/>
      <c r="E107" s="6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</row>
    <row r="108" ht="15.0" customHeight="1">
      <c r="A108" s="2"/>
      <c r="B108" s="6" t="s">
        <v>134</v>
      </c>
      <c r="C108" s="6"/>
      <c r="D108" s="6"/>
      <c r="E108" s="6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</row>
    <row r="109" ht="15.0" customHeight="1">
      <c r="A109" s="2"/>
      <c r="B109" s="6" t="s">
        <v>135</v>
      </c>
      <c r="C109" s="6" t="s">
        <v>290</v>
      </c>
      <c r="D109" s="6"/>
      <c r="E109" s="6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</row>
    <row r="110" ht="15.0" customHeight="1">
      <c r="A110" s="2"/>
      <c r="B110" s="18" t="s">
        <v>1</v>
      </c>
      <c r="C110" s="18" t="s">
        <v>45</v>
      </c>
      <c r="D110" s="18" t="s">
        <v>5</v>
      </c>
      <c r="E110" s="18" t="s">
        <v>46</v>
      </c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ht="15.0" customHeight="1">
      <c r="A111" s="9">
        <v>19.0</v>
      </c>
      <c r="B111" s="12" t="s">
        <v>137</v>
      </c>
      <c r="C111" s="12" t="s">
        <v>291</v>
      </c>
      <c r="D111" s="12" t="s">
        <v>292</v>
      </c>
      <c r="E111" s="12" t="s">
        <v>293</v>
      </c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</row>
    <row r="112" ht="15.0" customHeight="1">
      <c r="A112" s="2"/>
      <c r="B112" s="6" t="s">
        <v>138</v>
      </c>
      <c r="C112" s="6" t="s">
        <v>294</v>
      </c>
      <c r="D112" s="6"/>
      <c r="E112" s="6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ht="15.0" customHeight="1">
      <c r="A113" s="2"/>
      <c r="B113" s="6" t="s">
        <v>139</v>
      </c>
      <c r="C113" s="6"/>
      <c r="D113" s="6"/>
      <c r="E113" s="6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ht="15.0" customHeight="1">
      <c r="A114" s="2"/>
      <c r="B114" s="6" t="s">
        <v>140</v>
      </c>
      <c r="C114" s="6"/>
      <c r="D114" s="6"/>
      <c r="E114" s="6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ht="15.0" customHeight="1">
      <c r="A115" s="2"/>
      <c r="B115" s="6" t="s">
        <v>142</v>
      </c>
      <c r="C115" s="6" t="s">
        <v>295</v>
      </c>
      <c r="D115" s="6"/>
      <c r="E115" s="6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ht="15.0" customHeight="1">
      <c r="A116" s="2"/>
      <c r="B116" s="18" t="s">
        <v>1</v>
      </c>
      <c r="C116" s="18" t="s">
        <v>45</v>
      </c>
      <c r="D116" s="18" t="s">
        <v>5</v>
      </c>
      <c r="E116" s="18" t="s">
        <v>46</v>
      </c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ht="15.0" customHeight="1">
      <c r="A117" s="9">
        <v>20.0</v>
      </c>
      <c r="B117" s="12" t="s">
        <v>143</v>
      </c>
      <c r="C117" s="12" t="s">
        <v>296</v>
      </c>
      <c r="D117" s="12" t="s">
        <v>297</v>
      </c>
      <c r="E117" s="12" t="s">
        <v>298</v>
      </c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</row>
    <row r="118" ht="15.0" customHeight="1">
      <c r="A118" s="2"/>
      <c r="B118" s="6" t="s">
        <v>145</v>
      </c>
      <c r="C118" s="6" t="s">
        <v>300</v>
      </c>
      <c r="D118" s="6"/>
      <c r="E118" s="6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ht="15.0" customHeight="1">
      <c r="A119" s="2"/>
      <c r="B119" s="6" t="s">
        <v>146</v>
      </c>
      <c r="C119" s="6"/>
      <c r="D119" s="6"/>
      <c r="E119" s="6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ht="15.0" customHeight="1">
      <c r="A120" s="2"/>
      <c r="B120" s="6" t="s">
        <v>147</v>
      </c>
      <c r="C120" s="6"/>
      <c r="D120" s="6"/>
      <c r="E120" s="6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</row>
    <row r="121" ht="15.0" customHeight="1">
      <c r="A121" s="2"/>
      <c r="B121" s="42" t="s">
        <v>148</v>
      </c>
      <c r="C121" s="43"/>
      <c r="D121" s="43"/>
      <c r="E121" s="43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</row>
    <row r="122" ht="15.0" customHeight="1">
      <c r="A122" s="2"/>
      <c r="B122" s="18" t="s">
        <v>1</v>
      </c>
      <c r="C122" s="18" t="s">
        <v>45</v>
      </c>
      <c r="D122" s="18" t="s">
        <v>5</v>
      </c>
      <c r="E122" s="18" t="s">
        <v>46</v>
      </c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</row>
    <row r="123" ht="15.0" customHeight="1">
      <c r="A123" s="44">
        <v>21.0</v>
      </c>
      <c r="B123" s="12" t="s">
        <v>154</v>
      </c>
      <c r="C123" s="12"/>
      <c r="D123" s="12" t="s">
        <v>302</v>
      </c>
      <c r="E123" s="12" t="s">
        <v>303</v>
      </c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</row>
    <row r="124" ht="15.0" customHeight="1">
      <c r="A124" s="2"/>
      <c r="B124" s="6" t="s">
        <v>156</v>
      </c>
      <c r="C124" s="6"/>
      <c r="D124" s="6"/>
      <c r="E124" s="6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</row>
    <row r="125" ht="15.0" customHeight="1">
      <c r="A125" s="2"/>
      <c r="B125" s="6" t="s">
        <v>157</v>
      </c>
      <c r="C125" s="6"/>
      <c r="D125" s="6"/>
      <c r="E125" s="6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</row>
    <row r="126" ht="15.0" customHeight="1">
      <c r="A126" s="2"/>
      <c r="B126" s="6" t="s">
        <v>158</v>
      </c>
      <c r="C126" s="6" t="s">
        <v>304</v>
      </c>
      <c r="D126" s="6"/>
      <c r="E126" s="6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</row>
    <row r="127" ht="15.0" customHeight="1">
      <c r="A127" s="2"/>
      <c r="B127" s="6" t="s">
        <v>159</v>
      </c>
      <c r="C127" s="6"/>
      <c r="D127" s="6"/>
      <c r="E127" s="6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</row>
    <row r="128" ht="15.0" customHeight="1">
      <c r="A128" s="2"/>
      <c r="B128" s="18" t="s">
        <v>1</v>
      </c>
      <c r="C128" s="18" t="s">
        <v>45</v>
      </c>
      <c r="D128" s="18" t="s">
        <v>5</v>
      </c>
      <c r="E128" s="18" t="s">
        <v>46</v>
      </c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</row>
    <row r="129" ht="15.0" customHeight="1">
      <c r="A129" s="9">
        <v>22.0</v>
      </c>
      <c r="B129" s="12" t="s">
        <v>160</v>
      </c>
      <c r="C129" s="12" t="s">
        <v>305</v>
      </c>
      <c r="D129" s="12" t="s">
        <v>306</v>
      </c>
      <c r="E129" s="12" t="s">
        <v>307</v>
      </c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</row>
    <row r="130" ht="15.0" customHeight="1">
      <c r="A130" s="2"/>
      <c r="B130" s="6" t="s">
        <v>162</v>
      </c>
      <c r="C130" s="6" t="s">
        <v>308</v>
      </c>
      <c r="D130" s="6"/>
      <c r="E130" s="6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</row>
    <row r="131" ht="15.0" customHeight="1">
      <c r="A131" s="2"/>
      <c r="B131" s="6" t="s">
        <v>164</v>
      </c>
      <c r="C131" s="6" t="s">
        <v>309</v>
      </c>
      <c r="D131" s="6"/>
      <c r="E131" s="6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</row>
    <row r="132" ht="15.0" customHeight="1">
      <c r="A132" s="2"/>
      <c r="B132" s="6" t="s">
        <v>166</v>
      </c>
      <c r="C132" s="6"/>
      <c r="D132" s="6"/>
      <c r="E132" s="6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</row>
    <row r="133" ht="16.5" customHeight="1">
      <c r="A133" s="2"/>
      <c r="B133" s="6" t="s">
        <v>167</v>
      </c>
      <c r="C133" s="6"/>
      <c r="D133" s="6"/>
      <c r="E133" s="6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</row>
    <row r="134" ht="15.0" customHeight="1">
      <c r="A134" s="2"/>
      <c r="B134" s="18" t="s">
        <v>1</v>
      </c>
      <c r="C134" s="18" t="s">
        <v>45</v>
      </c>
      <c r="D134" s="18" t="s">
        <v>5</v>
      </c>
      <c r="E134" s="18" t="s">
        <v>46</v>
      </c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</row>
    <row r="135" ht="15.0" customHeight="1">
      <c r="A135" s="27">
        <v>23.0</v>
      </c>
      <c r="B135" s="28" t="s">
        <v>170</v>
      </c>
      <c r="C135" s="28" t="s">
        <v>310</v>
      </c>
      <c r="D135" s="28" t="s">
        <v>311</v>
      </c>
      <c r="E135" s="28" t="s">
        <v>312</v>
      </c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</row>
    <row r="136" ht="15.0" customHeight="1">
      <c r="A136" s="2"/>
      <c r="B136" s="6" t="s">
        <v>171</v>
      </c>
      <c r="C136" s="6" t="s">
        <v>313</v>
      </c>
      <c r="D136" s="6"/>
      <c r="E136" s="6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</row>
    <row r="137" ht="15.0" customHeight="1">
      <c r="A137" s="2"/>
      <c r="B137" s="6" t="s">
        <v>173</v>
      </c>
      <c r="C137" s="6" t="s">
        <v>314</v>
      </c>
      <c r="D137" s="6"/>
      <c r="E137" s="6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</row>
    <row r="138" ht="15.0" customHeight="1">
      <c r="A138" s="2"/>
      <c r="B138" s="6" t="s">
        <v>174</v>
      </c>
      <c r="C138" s="6" t="s">
        <v>315</v>
      </c>
      <c r="D138" s="6"/>
      <c r="E138" s="6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</row>
    <row r="139" ht="15.0" customHeight="1">
      <c r="A139" s="2"/>
      <c r="B139" s="6" t="s">
        <v>175</v>
      </c>
      <c r="C139" s="6" t="s">
        <v>316</v>
      </c>
      <c r="D139" s="6"/>
      <c r="E139" s="6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</row>
    <row r="140" ht="15.0" customHeight="1">
      <c r="A140" s="2"/>
      <c r="B140" s="18" t="s">
        <v>1</v>
      </c>
      <c r="C140" s="18" t="s">
        <v>45</v>
      </c>
      <c r="D140" s="18" t="s">
        <v>5</v>
      </c>
      <c r="E140" s="18" t="s">
        <v>46</v>
      </c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</row>
    <row r="141" ht="15.0" customHeight="1">
      <c r="A141" s="27">
        <v>24.0</v>
      </c>
      <c r="B141" s="28" t="s">
        <v>177</v>
      </c>
      <c r="C141" s="28"/>
      <c r="D141" s="28" t="s">
        <v>317</v>
      </c>
      <c r="E141" s="28" t="s">
        <v>317</v>
      </c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</row>
    <row r="142" ht="15.0" customHeight="1">
      <c r="A142" s="2"/>
      <c r="B142" s="6" t="s">
        <v>178</v>
      </c>
      <c r="C142" s="6"/>
      <c r="D142" s="6"/>
      <c r="E142" s="6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</row>
    <row r="143" ht="18.0" customHeight="1">
      <c r="A143" s="2"/>
      <c r="B143" s="6" t="s">
        <v>180</v>
      </c>
      <c r="C143" s="6"/>
      <c r="D143" s="6"/>
      <c r="E143" s="6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</row>
    <row r="144" ht="15.0" customHeight="1">
      <c r="A144" s="9"/>
      <c r="B144" s="35" t="s">
        <v>318</v>
      </c>
      <c r="C144" s="12"/>
      <c r="D144" s="12"/>
      <c r="E144" s="12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</row>
    <row r="145" ht="15.0" customHeight="1">
      <c r="A145" s="2"/>
      <c r="B145" s="6" t="s">
        <v>191</v>
      </c>
      <c r="C145" s="6" t="s">
        <v>319</v>
      </c>
      <c r="D145" s="6"/>
      <c r="E145" s="6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</row>
    <row r="146" ht="15.0" customHeight="1">
      <c r="A146" s="2"/>
      <c r="B146" s="18" t="s">
        <v>1</v>
      </c>
      <c r="C146" s="18" t="s">
        <v>45</v>
      </c>
      <c r="D146" s="18" t="s">
        <v>5</v>
      </c>
      <c r="E146" s="18" t="s">
        <v>46</v>
      </c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</row>
    <row r="147" ht="15.0" customHeight="1">
      <c r="A147" s="27">
        <v>25.0</v>
      </c>
      <c r="B147" s="46" t="s">
        <v>320</v>
      </c>
      <c r="C147" s="28"/>
      <c r="D147" s="28" t="s">
        <v>321</v>
      </c>
      <c r="E147" s="28" t="s">
        <v>322</v>
      </c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</row>
    <row r="148" ht="15.0" customHeight="1">
      <c r="A148" s="2"/>
      <c r="B148" s="6" t="s">
        <v>195</v>
      </c>
      <c r="C148" s="6"/>
      <c r="D148" s="6"/>
      <c r="E148" s="6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</row>
    <row r="149" ht="15.0" customHeight="1">
      <c r="A149" s="2"/>
      <c r="B149" s="47" t="s">
        <v>323</v>
      </c>
      <c r="C149" s="6"/>
      <c r="D149" s="6"/>
      <c r="E149" s="6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</row>
    <row r="150" ht="15.0" customHeight="1">
      <c r="A150" s="2"/>
      <c r="B150" s="6" t="s">
        <v>197</v>
      </c>
      <c r="C150" s="6"/>
      <c r="D150" s="6"/>
      <c r="E150" s="6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</row>
    <row r="151" ht="15.75" customHeight="1">
      <c r="A151" s="2"/>
      <c r="B151" s="6" t="s">
        <v>198</v>
      </c>
      <c r="C151" s="6"/>
      <c r="D151" s="6"/>
      <c r="E151" s="6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</row>
    <row r="152" ht="15.0" customHeight="1">
      <c r="A152" s="2"/>
      <c r="B152" s="18" t="s">
        <v>1</v>
      </c>
      <c r="C152" s="18" t="s">
        <v>45</v>
      </c>
      <c r="D152" s="18" t="s">
        <v>5</v>
      </c>
      <c r="E152" s="18" t="s">
        <v>46</v>
      </c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</row>
    <row r="153" ht="15.0" customHeight="1">
      <c r="A153" s="9">
        <v>26.0</v>
      </c>
      <c r="B153" s="28" t="s">
        <v>203</v>
      </c>
      <c r="C153" s="46" t="s">
        <v>324</v>
      </c>
      <c r="D153" s="28" t="s">
        <v>325</v>
      </c>
      <c r="E153" s="28" t="s">
        <v>325</v>
      </c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</row>
    <row r="154" ht="15.0" customHeight="1">
      <c r="A154" s="2"/>
      <c r="B154" s="6" t="s">
        <v>205</v>
      </c>
      <c r="C154" s="47" t="s">
        <v>326</v>
      </c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</row>
    <row r="155" ht="15.0" customHeight="1">
      <c r="A155" s="2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</row>
    <row r="156" ht="15.0" customHeight="1">
      <c r="A156" s="2"/>
      <c r="B156" s="47" t="s">
        <v>327</v>
      </c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</row>
    <row r="157" ht="15.0" customHeight="1">
      <c r="A157" s="2"/>
      <c r="B157" s="6" t="s">
        <v>208</v>
      </c>
      <c r="C157" s="6" t="s">
        <v>328</v>
      </c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</row>
    <row r="158" ht="15.0" customHeight="1">
      <c r="A158" s="2"/>
      <c r="B158" s="18" t="s">
        <v>1</v>
      </c>
      <c r="C158" s="18" t="s">
        <v>45</v>
      </c>
      <c r="D158" s="18" t="s">
        <v>5</v>
      </c>
      <c r="E158" s="18" t="s">
        <v>46</v>
      </c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</row>
    <row r="159" ht="15.0" customHeight="1">
      <c r="A159" s="9">
        <v>27.0</v>
      </c>
      <c r="B159" s="28" t="s">
        <v>210</v>
      </c>
      <c r="C159" s="28"/>
      <c r="D159" s="28"/>
      <c r="E159" s="28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</row>
    <row r="160" ht="15.0" customHeight="1">
      <c r="A160" s="2"/>
      <c r="B160" s="47" t="s">
        <v>329</v>
      </c>
      <c r="C160" s="6"/>
      <c r="D160" s="6"/>
      <c r="E160" s="6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</row>
    <row r="161" ht="15.0" customHeight="1">
      <c r="A161" s="2"/>
      <c r="B161" s="6"/>
      <c r="C161" s="6"/>
      <c r="D161" s="6"/>
      <c r="E161" s="6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</row>
    <row r="162" ht="15.0" customHeight="1">
      <c r="A162" s="2"/>
      <c r="B162" s="6"/>
      <c r="C162" s="6"/>
      <c r="D162" s="6"/>
      <c r="E162" s="6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</row>
    <row r="163" ht="15.0" customHeight="1">
      <c r="A163" s="2"/>
      <c r="B163" s="6"/>
      <c r="C163" s="6"/>
      <c r="D163" s="6"/>
      <c r="E163" s="6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</row>
    <row r="164" ht="15.0" customHeight="1">
      <c r="A164" s="2"/>
      <c r="B164" s="18" t="s">
        <v>1</v>
      </c>
      <c r="C164" s="18" t="s">
        <v>45</v>
      </c>
      <c r="D164" s="18" t="s">
        <v>5</v>
      </c>
      <c r="E164" s="18" t="s">
        <v>46</v>
      </c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</row>
    <row r="165" ht="15.0" customHeight="1">
      <c r="A165" s="9">
        <v>28.0</v>
      </c>
      <c r="B165" s="12" t="s">
        <v>213</v>
      </c>
      <c r="C165" s="12" t="s">
        <v>330</v>
      </c>
      <c r="D165" s="35" t="s">
        <v>331</v>
      </c>
      <c r="E165" s="35" t="s">
        <v>332</v>
      </c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</row>
    <row r="166" ht="15.0" customHeight="1">
      <c r="A166" s="2"/>
      <c r="B166" s="6" t="s">
        <v>214</v>
      </c>
      <c r="C166" s="6" t="s">
        <v>333</v>
      </c>
      <c r="D166" s="47" t="s">
        <v>334</v>
      </c>
      <c r="E166" s="6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</row>
    <row r="167" ht="15.0" customHeight="1">
      <c r="A167" s="2"/>
      <c r="B167" s="6" t="s">
        <v>215</v>
      </c>
      <c r="C167" s="6" t="s">
        <v>335</v>
      </c>
      <c r="D167" s="6"/>
      <c r="E167" s="6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</row>
    <row r="168" ht="15.0" customHeight="1">
      <c r="A168" s="2"/>
      <c r="B168" s="6" t="s">
        <v>216</v>
      </c>
      <c r="C168" s="6" t="s">
        <v>336</v>
      </c>
      <c r="D168" s="6"/>
      <c r="E168" s="6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</row>
    <row r="169" ht="15.0" customHeight="1">
      <c r="A169" s="2"/>
      <c r="B169" s="6" t="s">
        <v>217</v>
      </c>
      <c r="C169" s="6" t="s">
        <v>337</v>
      </c>
      <c r="D169" s="6"/>
      <c r="E169" s="6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</row>
    <row r="170" ht="15.0" customHeight="1">
      <c r="A170" s="2"/>
      <c r="B170" s="18" t="s">
        <v>1</v>
      </c>
      <c r="C170" s="18" t="s">
        <v>45</v>
      </c>
      <c r="D170" s="18" t="s">
        <v>5</v>
      </c>
      <c r="E170" s="18" t="s">
        <v>46</v>
      </c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</row>
    <row r="171" ht="15.0" customHeight="1">
      <c r="A171" s="9">
        <v>29.0</v>
      </c>
      <c r="B171" s="12" t="s">
        <v>218</v>
      </c>
      <c r="C171" s="12" t="s">
        <v>338</v>
      </c>
      <c r="D171" s="12" t="s">
        <v>339</v>
      </c>
      <c r="E171" s="12" t="s">
        <v>340</v>
      </c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</row>
    <row r="172" ht="15.0" customHeight="1">
      <c r="A172" s="2"/>
      <c r="B172" s="6" t="s">
        <v>221</v>
      </c>
      <c r="C172" s="6"/>
      <c r="D172" s="6"/>
      <c r="E172" s="6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</row>
    <row r="173" ht="15.0" customHeight="1">
      <c r="A173" s="2"/>
      <c r="B173" s="6" t="s">
        <v>222</v>
      </c>
      <c r="C173" s="6"/>
      <c r="D173" s="6"/>
      <c r="E173" s="6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</row>
    <row r="174" ht="15.0" customHeight="1">
      <c r="A174" s="2"/>
      <c r="B174" s="6" t="s">
        <v>223</v>
      </c>
      <c r="C174" s="6"/>
      <c r="D174" s="6"/>
      <c r="E174" s="6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</row>
    <row r="175" ht="15.0" customHeight="1">
      <c r="A175" s="2"/>
      <c r="B175" s="6" t="s">
        <v>224</v>
      </c>
      <c r="C175" s="6" t="s">
        <v>341</v>
      </c>
      <c r="D175" s="6"/>
      <c r="E175" s="6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</row>
    <row r="176" ht="15.0" customHeight="1">
      <c r="A176" s="2"/>
      <c r="B176" s="18" t="s">
        <v>1</v>
      </c>
      <c r="C176" s="18" t="s">
        <v>45</v>
      </c>
      <c r="D176" s="18" t="s">
        <v>5</v>
      </c>
      <c r="E176" s="18" t="s">
        <v>46</v>
      </c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</row>
    <row r="177" ht="15.0" customHeight="1">
      <c r="A177" s="9">
        <v>30.0</v>
      </c>
      <c r="B177" s="12" t="s">
        <v>225</v>
      </c>
      <c r="C177" s="12" t="s">
        <v>342</v>
      </c>
      <c r="D177" s="35" t="s">
        <v>343</v>
      </c>
      <c r="E177" s="12" t="s">
        <v>344</v>
      </c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</row>
    <row r="178" ht="15.0" customHeight="1">
      <c r="A178" s="2"/>
      <c r="B178" s="6" t="s">
        <v>226</v>
      </c>
      <c r="C178" s="6" t="s">
        <v>345</v>
      </c>
      <c r="D178" s="6"/>
      <c r="E178" s="6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</row>
    <row r="179" ht="15.0" customHeight="1">
      <c r="A179" s="2"/>
      <c r="B179" s="6" t="s">
        <v>227</v>
      </c>
      <c r="C179" s="6"/>
      <c r="D179" s="6"/>
      <c r="E179" s="6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</row>
    <row r="180" ht="15.0" customHeight="1">
      <c r="A180" s="2"/>
      <c r="B180" s="6" t="s">
        <v>228</v>
      </c>
      <c r="C180" s="6"/>
      <c r="D180" s="6"/>
      <c r="E180" s="6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</row>
    <row r="181" ht="15.0" customHeight="1">
      <c r="A181" s="2"/>
      <c r="B181" s="47" t="s">
        <v>346</v>
      </c>
      <c r="C181" s="6"/>
      <c r="D181" s="6"/>
      <c r="E181" s="6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</row>
    <row r="182" ht="15.0" customHeight="1">
      <c r="A182" s="2"/>
      <c r="B182" s="18" t="s">
        <v>1</v>
      </c>
      <c r="C182" s="18" t="s">
        <v>45</v>
      </c>
      <c r="D182" s="18" t="s">
        <v>5</v>
      </c>
      <c r="E182" s="18" t="s">
        <v>46</v>
      </c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</row>
    <row r="183" ht="15.0" customHeight="1">
      <c r="A183" s="9">
        <v>31.0</v>
      </c>
      <c r="B183" s="12" t="s">
        <v>230</v>
      </c>
      <c r="C183" s="12" t="s">
        <v>347</v>
      </c>
      <c r="D183" s="12" t="s">
        <v>348</v>
      </c>
      <c r="E183" s="12" t="s">
        <v>349</v>
      </c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</row>
    <row r="184" ht="15.0" customHeight="1">
      <c r="A184" s="2"/>
      <c r="B184" s="6" t="s">
        <v>231</v>
      </c>
      <c r="C184" s="6"/>
      <c r="D184" s="6"/>
      <c r="E184" s="6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</row>
    <row r="185" ht="15.0" customHeight="1">
      <c r="A185" s="2"/>
      <c r="B185" s="6" t="s">
        <v>232</v>
      </c>
      <c r="C185" s="6"/>
      <c r="D185" s="6"/>
      <c r="E185" s="6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</row>
    <row r="186" ht="15.0" customHeight="1">
      <c r="A186" s="2"/>
      <c r="B186" s="6" t="s">
        <v>233</v>
      </c>
      <c r="C186" s="6"/>
      <c r="D186" s="6"/>
      <c r="E186" s="6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</row>
    <row r="187" ht="15.0" customHeight="1">
      <c r="A187" s="2"/>
      <c r="B187" s="48" t="s">
        <v>234</v>
      </c>
      <c r="C187" s="43"/>
      <c r="D187" s="43"/>
      <c r="E187" s="43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</row>
    <row r="188" ht="15.0" customHeight="1">
      <c r="A188" s="41"/>
      <c r="B188" s="18" t="s">
        <v>1</v>
      </c>
      <c r="C188" s="18" t="s">
        <v>45</v>
      </c>
      <c r="D188" s="18" t="s">
        <v>5</v>
      </c>
      <c r="E188" s="18" t="s">
        <v>46</v>
      </c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</row>
    <row r="189" ht="15.0" customHeight="1">
      <c r="A189" s="9">
        <v>32.0</v>
      </c>
      <c r="B189" s="12" t="s">
        <v>241</v>
      </c>
      <c r="C189" s="12"/>
      <c r="D189" s="12" t="s">
        <v>350</v>
      </c>
      <c r="E189" s="12" t="s">
        <v>351</v>
      </c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</row>
    <row r="190" ht="15.0" customHeight="1">
      <c r="A190" s="41"/>
      <c r="B190" s="6" t="s">
        <v>242</v>
      </c>
      <c r="C190" s="6"/>
      <c r="D190" s="6"/>
      <c r="E190" s="6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</row>
    <row r="191" ht="15.0" customHeight="1">
      <c r="A191" s="41"/>
      <c r="B191" s="6" t="s">
        <v>244</v>
      </c>
      <c r="C191" s="6"/>
      <c r="D191" s="6"/>
      <c r="E191" s="6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</row>
    <row r="192" ht="15.0" customHeight="1">
      <c r="A192" s="41"/>
      <c r="B192" s="6" t="s">
        <v>245</v>
      </c>
      <c r="C192" s="6"/>
      <c r="D192" s="6"/>
      <c r="E192" s="6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</row>
    <row r="193" ht="15.0" customHeight="1">
      <c r="A193" s="41"/>
      <c r="B193" s="6" t="s">
        <v>246</v>
      </c>
      <c r="C193" s="6"/>
      <c r="D193" s="6"/>
      <c r="E193" s="6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</row>
    <row r="194" ht="15.0" customHeight="1">
      <c r="A194" s="2"/>
      <c r="B194" s="49" t="s">
        <v>1</v>
      </c>
      <c r="C194" s="49" t="s">
        <v>45</v>
      </c>
      <c r="D194" s="49" t="s">
        <v>5</v>
      </c>
      <c r="E194" s="49" t="s">
        <v>46</v>
      </c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</row>
    <row r="195" ht="15.0" customHeight="1">
      <c r="A195" s="2">
        <v>33.0</v>
      </c>
      <c r="B195" s="12" t="s">
        <v>259</v>
      </c>
      <c r="C195" s="12" t="s">
        <v>353</v>
      </c>
      <c r="D195" s="12" t="s">
        <v>354</v>
      </c>
      <c r="E195" s="12" t="s">
        <v>355</v>
      </c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</row>
    <row r="196" ht="15.0" customHeight="1">
      <c r="A196" s="2"/>
      <c r="B196" s="6" t="s">
        <v>260</v>
      </c>
      <c r="C196" s="6" t="s">
        <v>356</v>
      </c>
      <c r="D196" s="41"/>
      <c r="E196" s="41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</row>
    <row r="197" ht="15.0" customHeight="1">
      <c r="A197" s="2"/>
      <c r="B197" s="6" t="s">
        <v>261</v>
      </c>
      <c r="C197" s="6" t="s">
        <v>357</v>
      </c>
      <c r="D197" s="41"/>
      <c r="E197" s="41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</row>
    <row r="198" ht="15.0" customHeight="1">
      <c r="A198" s="2"/>
      <c r="B198" s="6" t="s">
        <v>262</v>
      </c>
      <c r="C198" s="6" t="s">
        <v>358</v>
      </c>
      <c r="D198" s="41"/>
      <c r="E198" s="41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</row>
    <row r="199" ht="15.0" customHeight="1">
      <c r="A199" s="2"/>
      <c r="B199" s="6" t="s">
        <v>263</v>
      </c>
      <c r="C199" s="6" t="s">
        <v>359</v>
      </c>
      <c r="D199" s="41"/>
      <c r="E199" s="41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</row>
    <row r="200" ht="15.0" customHeight="1">
      <c r="A200" s="2"/>
      <c r="B200" s="49" t="s">
        <v>1</v>
      </c>
      <c r="C200" s="49" t="s">
        <v>45</v>
      </c>
      <c r="D200" s="49" t="s">
        <v>5</v>
      </c>
      <c r="E200" s="49" t="s">
        <v>46</v>
      </c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</row>
    <row r="201" ht="15.0" customHeight="1">
      <c r="A201" s="50">
        <v>34.0</v>
      </c>
      <c r="B201" s="24" t="s">
        <v>267</v>
      </c>
      <c r="C201" s="24" t="s">
        <v>360</v>
      </c>
      <c r="D201" s="51" t="s">
        <v>184</v>
      </c>
      <c r="E201" s="24" t="s">
        <v>361</v>
      </c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</row>
    <row r="202" ht="15.0" customHeight="1">
      <c r="A202" s="2"/>
      <c r="B202" s="6" t="s">
        <v>269</v>
      </c>
      <c r="C202" s="6"/>
      <c r="D202" s="41"/>
      <c r="E202" s="41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</row>
    <row r="203" ht="15.0" customHeight="1">
      <c r="A203" s="2"/>
      <c r="B203" s="6" t="s">
        <v>270</v>
      </c>
      <c r="C203" s="6"/>
      <c r="D203" s="41"/>
      <c r="E203" s="41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</row>
    <row r="204" ht="15.0" customHeight="1">
      <c r="A204" s="2"/>
      <c r="B204" s="6" t="s">
        <v>272</v>
      </c>
      <c r="C204" s="6"/>
      <c r="D204" s="41"/>
      <c r="E204" s="41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</row>
    <row r="205" ht="15.0" customHeight="1">
      <c r="A205" s="2"/>
      <c r="B205" s="47" t="s">
        <v>362</v>
      </c>
      <c r="C205" s="6"/>
      <c r="D205" s="41"/>
      <c r="E205" s="41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</row>
    <row r="206" ht="15.0" customHeight="1">
      <c r="A206" s="2"/>
      <c r="B206" s="49" t="s">
        <v>1</v>
      </c>
      <c r="C206" s="49" t="s">
        <v>45</v>
      </c>
      <c r="D206" s="49" t="s">
        <v>5</v>
      </c>
      <c r="E206" s="49" t="s">
        <v>46</v>
      </c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</row>
    <row r="207" ht="15.0" customHeight="1">
      <c r="A207" s="2">
        <v>35.0</v>
      </c>
      <c r="B207" s="12" t="s">
        <v>274</v>
      </c>
      <c r="C207" s="12" t="s">
        <v>364</v>
      </c>
      <c r="D207" s="12" t="s">
        <v>365</v>
      </c>
      <c r="E207" s="12" t="s">
        <v>366</v>
      </c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</row>
    <row r="208" ht="15.0" customHeight="1">
      <c r="A208" s="2"/>
      <c r="B208" s="6" t="s">
        <v>275</v>
      </c>
      <c r="C208" s="6"/>
      <c r="D208" s="41"/>
      <c r="E208" s="41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</row>
    <row r="209" ht="15.0" customHeight="1">
      <c r="A209" s="2"/>
      <c r="B209" s="6" t="s">
        <v>276</v>
      </c>
      <c r="C209" s="6"/>
      <c r="D209" s="41"/>
      <c r="E209" s="41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</row>
    <row r="210" ht="15.0" customHeight="1">
      <c r="A210" s="2"/>
      <c r="B210" s="6" t="s">
        <v>277</v>
      </c>
      <c r="C210" s="6"/>
      <c r="D210" s="41"/>
      <c r="E210" s="41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</row>
    <row r="211" ht="15.0" customHeight="1">
      <c r="A211" s="2"/>
      <c r="B211" s="6" t="s">
        <v>278</v>
      </c>
      <c r="C211" s="6" t="s">
        <v>367</v>
      </c>
      <c r="D211" s="6"/>
      <c r="E211" s="6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</row>
    <row r="212" ht="15.0" customHeight="1">
      <c r="A212" s="2"/>
      <c r="B212" s="6"/>
      <c r="C212" s="6"/>
      <c r="D212" s="6"/>
      <c r="E212" s="6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</row>
    <row r="213" ht="15.0" customHeight="1">
      <c r="A213" s="2">
        <v>36.0</v>
      </c>
      <c r="B213" s="49" t="s">
        <v>1</v>
      </c>
      <c r="C213" s="49" t="s">
        <v>45</v>
      </c>
      <c r="D213" s="49" t="s">
        <v>5</v>
      </c>
      <c r="E213" s="49" t="s">
        <v>46</v>
      </c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</row>
    <row r="214" ht="15.0" customHeight="1">
      <c r="A214" s="2"/>
      <c r="B214" s="12" t="s">
        <v>282</v>
      </c>
      <c r="C214" s="12" t="s">
        <v>347</v>
      </c>
      <c r="D214" s="12" t="s">
        <v>370</v>
      </c>
      <c r="E214" s="12" t="s">
        <v>370</v>
      </c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</row>
    <row r="215" ht="15.0" customHeight="1">
      <c r="A215" s="2"/>
      <c r="B215" s="6" t="s">
        <v>283</v>
      </c>
      <c r="C215" s="6"/>
      <c r="D215" s="6"/>
      <c r="E215" s="6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</row>
    <row r="216" ht="15.0" customHeight="1">
      <c r="A216" s="2"/>
      <c r="B216" s="6" t="s">
        <v>284</v>
      </c>
      <c r="C216" s="6"/>
      <c r="D216" s="6"/>
      <c r="E216" s="6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</row>
    <row r="217" ht="15.0" customHeight="1">
      <c r="A217" s="2"/>
      <c r="B217" s="6" t="s">
        <v>184</v>
      </c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</row>
    <row r="218" ht="15.0" customHeight="1">
      <c r="A218" s="2"/>
      <c r="B218" s="6" t="s">
        <v>371</v>
      </c>
      <c r="C218" s="6"/>
      <c r="D218" s="6"/>
      <c r="E218" s="6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</row>
    <row r="219" ht="15.0" customHeight="1">
      <c r="A219" s="2">
        <v>37.0</v>
      </c>
      <c r="B219" s="49" t="s">
        <v>1</v>
      </c>
      <c r="C219" s="49" t="s">
        <v>45</v>
      </c>
      <c r="D219" s="49" t="s">
        <v>5</v>
      </c>
      <c r="E219" s="49" t="s">
        <v>46</v>
      </c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</row>
    <row r="220" ht="15.0" customHeight="1">
      <c r="A220" s="2"/>
      <c r="B220" s="12" t="s">
        <v>372</v>
      </c>
      <c r="C220" s="12">
        <v>6626242.0</v>
      </c>
      <c r="D220" s="12" t="s">
        <v>373</v>
      </c>
      <c r="E220" s="12" t="s">
        <v>373</v>
      </c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</row>
    <row r="221" ht="15.0" customHeight="1">
      <c r="A221" s="2"/>
      <c r="B221" s="6" t="s">
        <v>374</v>
      </c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</row>
    <row r="222" ht="15.0" customHeight="1">
      <c r="A222" s="2"/>
      <c r="B222" s="6" t="s">
        <v>375</v>
      </c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</row>
    <row r="223" ht="15.0" customHeight="1">
      <c r="A223" s="2"/>
      <c r="B223" s="6" t="s">
        <v>376</v>
      </c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</row>
    <row r="224" ht="15.0" customHeight="1">
      <c r="A224" s="2"/>
      <c r="B224" s="47" t="s">
        <v>377</v>
      </c>
      <c r="C224" s="6"/>
      <c r="D224" s="6"/>
      <c r="E224" s="6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</row>
    <row r="225" ht="15.0" customHeight="1">
      <c r="A225" s="2"/>
      <c r="B225" s="6"/>
      <c r="C225" s="6"/>
      <c r="D225" s="6"/>
      <c r="E225" s="6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</row>
    <row r="226" ht="15.0" customHeight="1">
      <c r="A226" s="2"/>
      <c r="B226" s="6"/>
      <c r="C226" s="6"/>
      <c r="D226" s="6"/>
      <c r="E226" s="6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</row>
    <row r="227" ht="15.0" customHeight="1">
      <c r="A227" s="2"/>
      <c r="B227" s="6"/>
      <c r="C227" s="6"/>
      <c r="D227" s="6"/>
      <c r="E227" s="6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</row>
    <row r="228" ht="15.0" customHeight="1">
      <c r="A228" s="2"/>
      <c r="B228" s="6"/>
      <c r="C228" s="6"/>
      <c r="D228" s="6"/>
      <c r="E228" s="6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</row>
    <row r="229" ht="15.0" customHeight="1">
      <c r="A229" s="2"/>
      <c r="B229" s="6"/>
      <c r="C229" s="6"/>
      <c r="D229" s="6"/>
      <c r="E229" s="6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</row>
    <row r="230" ht="15.0" customHeight="1">
      <c r="A230" s="2"/>
      <c r="B230" s="6"/>
      <c r="C230" s="6"/>
      <c r="D230" s="6"/>
      <c r="E230" s="6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</row>
    <row r="231" ht="15.0" customHeight="1">
      <c r="A231" s="2"/>
      <c r="B231" s="6"/>
      <c r="C231" s="6"/>
      <c r="D231" s="6"/>
      <c r="E231" s="6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</row>
    <row r="232" ht="15.0" customHeight="1">
      <c r="A232" s="2"/>
      <c r="B232" s="6"/>
      <c r="C232" s="6"/>
      <c r="D232" s="6"/>
      <c r="E232" s="6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</row>
    <row r="233" ht="15.0" customHeight="1">
      <c r="A233" s="2"/>
      <c r="B233" s="6"/>
      <c r="C233" s="6"/>
      <c r="D233" s="6"/>
      <c r="E233" s="6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</row>
    <row r="234" ht="15.0" customHeight="1">
      <c r="A234" s="2"/>
      <c r="B234" s="6"/>
      <c r="C234" s="6"/>
      <c r="D234" s="6"/>
      <c r="E234" s="6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</row>
    <row r="235" ht="15.0" customHeight="1">
      <c r="A235" s="2"/>
      <c r="B235" s="6"/>
      <c r="C235" s="6"/>
      <c r="D235" s="6"/>
      <c r="E235" s="6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</row>
    <row r="236" ht="15.0" customHeight="1">
      <c r="A236" s="2"/>
      <c r="B236" s="6"/>
      <c r="C236" s="6"/>
      <c r="D236" s="6"/>
      <c r="E236" s="6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</row>
    <row r="237" ht="15.0" customHeight="1">
      <c r="A237" s="2"/>
      <c r="B237" s="6"/>
      <c r="C237" s="6"/>
      <c r="D237" s="6"/>
      <c r="E237" s="6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</row>
    <row r="238" ht="15.0" customHeight="1">
      <c r="A238" s="2"/>
      <c r="B238" s="6"/>
      <c r="C238" s="6"/>
      <c r="D238" s="6"/>
      <c r="E238" s="6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</row>
    <row r="239" ht="15.0" customHeight="1">
      <c r="A239" s="2"/>
      <c r="B239" s="6"/>
      <c r="C239" s="6"/>
      <c r="D239" s="6"/>
      <c r="E239" s="6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</row>
    <row r="240" ht="15.0" customHeight="1">
      <c r="A240" s="2"/>
      <c r="B240" s="6"/>
      <c r="C240" s="6"/>
      <c r="D240" s="6"/>
      <c r="E240" s="6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</row>
    <row r="241" ht="15.0" customHeight="1">
      <c r="A241" s="2"/>
      <c r="B241" s="6"/>
      <c r="C241" s="6"/>
      <c r="D241" s="6"/>
      <c r="E241" s="6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</row>
    <row r="242" ht="15.0" customHeight="1">
      <c r="A242" s="2"/>
      <c r="B242" s="6"/>
      <c r="C242" s="6"/>
      <c r="D242" s="6"/>
      <c r="E242" s="6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</row>
    <row r="243" ht="15.0" customHeight="1">
      <c r="A243" s="2"/>
      <c r="B243" s="6"/>
      <c r="C243" s="6"/>
      <c r="D243" s="6"/>
      <c r="E243" s="6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</row>
    <row r="244" ht="15.0" customHeight="1">
      <c r="A244" s="2"/>
      <c r="B244" s="6"/>
      <c r="C244" s="6"/>
      <c r="D244" s="6"/>
      <c r="E244" s="6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</row>
    <row r="245" ht="15.0" customHeight="1">
      <c r="A245" s="2"/>
      <c r="B245" s="6"/>
      <c r="C245" s="6"/>
      <c r="D245" s="6"/>
      <c r="E245" s="6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</row>
    <row r="246" ht="15.0" customHeight="1">
      <c r="A246" s="2"/>
      <c r="B246" s="6"/>
      <c r="C246" s="6"/>
      <c r="D246" s="6"/>
      <c r="E246" s="6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</row>
    <row r="247" ht="15.0" customHeight="1">
      <c r="A247" s="2"/>
      <c r="B247" s="6"/>
      <c r="C247" s="6"/>
      <c r="D247" s="6"/>
      <c r="E247" s="6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</row>
    <row r="248" ht="15.0" customHeight="1">
      <c r="A248" s="2"/>
      <c r="B248" s="6"/>
      <c r="C248" s="6"/>
      <c r="D248" s="6"/>
      <c r="E248" s="6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</row>
    <row r="249" ht="15.0" customHeight="1">
      <c r="A249" s="2"/>
      <c r="B249" s="6"/>
      <c r="C249" s="6"/>
      <c r="D249" s="6"/>
      <c r="E249" s="6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</row>
    <row r="250" ht="15.0" customHeight="1">
      <c r="A250" s="2"/>
      <c r="B250" s="6"/>
      <c r="C250" s="6"/>
      <c r="D250" s="6"/>
      <c r="E250" s="6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</row>
    <row r="251" ht="15.0" customHeight="1">
      <c r="A251" s="2"/>
      <c r="B251" s="6"/>
      <c r="C251" s="6"/>
      <c r="D251" s="6"/>
      <c r="E251" s="6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</row>
    <row r="252" ht="15.0" customHeight="1">
      <c r="A252" s="2"/>
      <c r="B252" s="6"/>
      <c r="C252" s="6"/>
      <c r="D252" s="6"/>
      <c r="E252" s="6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</row>
    <row r="253" ht="15.0" customHeight="1">
      <c r="A253" s="2"/>
      <c r="B253" s="6"/>
      <c r="C253" s="6"/>
      <c r="D253" s="6"/>
      <c r="E253" s="6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</row>
    <row r="254" ht="15.0" customHeight="1">
      <c r="A254" s="2"/>
      <c r="B254" s="6"/>
      <c r="C254" s="6"/>
      <c r="D254" s="6"/>
      <c r="E254" s="6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</row>
    <row r="255" ht="15.0" customHeight="1">
      <c r="A255" s="2"/>
      <c r="B255" s="6"/>
      <c r="C255" s="6"/>
      <c r="D255" s="6"/>
      <c r="E255" s="6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</row>
    <row r="256" ht="15.0" customHeight="1">
      <c r="A256" s="2"/>
      <c r="B256" s="6"/>
      <c r="C256" s="6"/>
      <c r="D256" s="6"/>
      <c r="E256" s="6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</row>
    <row r="257" ht="15.0" customHeight="1">
      <c r="A257" s="2"/>
      <c r="B257" s="6"/>
      <c r="C257" s="6"/>
      <c r="D257" s="6"/>
      <c r="E257" s="6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</row>
    <row r="258" ht="15.0" customHeight="1">
      <c r="A258" s="2"/>
      <c r="B258" s="6"/>
      <c r="C258" s="6"/>
      <c r="D258" s="6"/>
      <c r="E258" s="6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</row>
    <row r="259" ht="15.0" customHeight="1">
      <c r="A259" s="2"/>
      <c r="B259" s="6"/>
      <c r="C259" s="6"/>
      <c r="D259" s="6"/>
      <c r="E259" s="6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</row>
    <row r="260" ht="15.0" customHeight="1">
      <c r="A260" s="2"/>
      <c r="B260" s="6"/>
      <c r="C260" s="6"/>
      <c r="D260" s="6"/>
      <c r="E260" s="6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</row>
    <row r="261" ht="15.0" customHeight="1">
      <c r="A261" s="2"/>
      <c r="B261" s="6"/>
      <c r="C261" s="6"/>
      <c r="D261" s="6"/>
      <c r="E261" s="6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</row>
    <row r="262" ht="15.0" customHeight="1">
      <c r="A262" s="2"/>
      <c r="B262" s="6"/>
      <c r="C262" s="6"/>
      <c r="D262" s="6"/>
      <c r="E262" s="6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</row>
    <row r="263" ht="15.0" customHeight="1">
      <c r="A263" s="2"/>
      <c r="B263" s="6"/>
      <c r="C263" s="6"/>
      <c r="D263" s="6"/>
      <c r="E263" s="6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</row>
    <row r="264" ht="15.0" customHeight="1">
      <c r="A264" s="2"/>
      <c r="B264" s="6"/>
      <c r="C264" s="6"/>
      <c r="D264" s="6"/>
      <c r="E264" s="6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</row>
    <row r="265" ht="15.0" customHeight="1">
      <c r="A265" s="2"/>
      <c r="B265" s="6"/>
      <c r="C265" s="6"/>
      <c r="D265" s="6"/>
      <c r="E265" s="6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</row>
    <row r="266" ht="15.0" customHeight="1">
      <c r="A266" s="2"/>
      <c r="B266" s="6"/>
      <c r="C266" s="6"/>
      <c r="D266" s="6"/>
      <c r="E266" s="6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</row>
    <row r="267" ht="15.0" customHeight="1">
      <c r="A267" s="2"/>
      <c r="B267" s="6"/>
      <c r="C267" s="6"/>
      <c r="D267" s="6"/>
      <c r="E267" s="6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</row>
    <row r="268" ht="15.0" customHeight="1">
      <c r="A268" s="2"/>
      <c r="B268" s="6"/>
      <c r="C268" s="6"/>
      <c r="D268" s="6"/>
      <c r="E268" s="6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</row>
    <row r="269" ht="15.0" customHeight="1">
      <c r="A269" s="2"/>
      <c r="B269" s="6"/>
      <c r="C269" s="6"/>
      <c r="D269" s="6"/>
      <c r="E269" s="6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</row>
    <row r="270" ht="15.0" customHeight="1">
      <c r="A270" s="2"/>
      <c r="B270" s="6"/>
      <c r="C270" s="6"/>
      <c r="D270" s="6"/>
      <c r="E270" s="6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</row>
    <row r="271" ht="15.0" customHeight="1">
      <c r="A271" s="2"/>
      <c r="B271" s="6"/>
      <c r="C271" s="6"/>
      <c r="D271" s="6"/>
      <c r="E271" s="6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</row>
    <row r="272" ht="15.0" customHeight="1">
      <c r="A272" s="2"/>
      <c r="B272" s="6"/>
      <c r="C272" s="6"/>
      <c r="D272" s="6"/>
      <c r="E272" s="6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</row>
    <row r="273" ht="15.0" customHeight="1">
      <c r="A273" s="2"/>
      <c r="B273" s="6"/>
      <c r="C273" s="6"/>
      <c r="D273" s="6"/>
      <c r="E273" s="6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</row>
    <row r="274" ht="15.0" customHeight="1">
      <c r="A274" s="2"/>
      <c r="B274" s="6"/>
      <c r="C274" s="6"/>
      <c r="D274" s="6"/>
      <c r="E274" s="6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</row>
    <row r="275" ht="15.0" customHeight="1">
      <c r="A275" s="2"/>
      <c r="B275" s="6"/>
      <c r="C275" s="6"/>
      <c r="D275" s="6"/>
      <c r="E275" s="6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</row>
    <row r="276" ht="15.0" customHeight="1">
      <c r="A276" s="2"/>
      <c r="B276" s="6"/>
      <c r="C276" s="6"/>
      <c r="D276" s="6"/>
      <c r="E276" s="6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</row>
    <row r="277" ht="15.0" customHeight="1">
      <c r="A277" s="2"/>
      <c r="B277" s="6"/>
      <c r="C277" s="6"/>
      <c r="D277" s="6"/>
      <c r="E277" s="6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</row>
    <row r="278" ht="15.0" customHeight="1">
      <c r="A278" s="2"/>
      <c r="B278" s="6"/>
      <c r="C278" s="6"/>
      <c r="D278" s="6"/>
      <c r="E278" s="6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</row>
    <row r="279" ht="15.0" customHeight="1">
      <c r="A279" s="2"/>
      <c r="B279" s="6"/>
      <c r="C279" s="6"/>
      <c r="D279" s="6"/>
      <c r="E279" s="6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</row>
    <row r="280" ht="15.0" customHeight="1">
      <c r="A280" s="2"/>
      <c r="B280" s="6"/>
      <c r="C280" s="6"/>
      <c r="D280" s="6"/>
      <c r="E280" s="6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</row>
    <row r="281" ht="15.0" customHeight="1">
      <c r="A281" s="2"/>
      <c r="B281" s="6"/>
      <c r="C281" s="6"/>
      <c r="D281" s="6"/>
      <c r="E281" s="6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</row>
    <row r="282" ht="15.0" customHeight="1">
      <c r="A282" s="2"/>
      <c r="B282" s="6"/>
      <c r="C282" s="6"/>
      <c r="D282" s="6"/>
      <c r="E282" s="6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</row>
    <row r="283" ht="15.0" customHeight="1">
      <c r="A283" s="2"/>
      <c r="B283" s="6"/>
      <c r="C283" s="6"/>
      <c r="D283" s="6"/>
      <c r="E283" s="6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</row>
    <row r="284" ht="15.0" customHeight="1">
      <c r="A284" s="2"/>
      <c r="B284" s="6"/>
      <c r="C284" s="6"/>
      <c r="D284" s="6"/>
      <c r="E284" s="6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</row>
    <row r="285" ht="15.0" customHeight="1">
      <c r="A285" s="2"/>
      <c r="B285" s="6"/>
      <c r="C285" s="6"/>
      <c r="D285" s="6"/>
      <c r="E285" s="6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</row>
    <row r="286" ht="15.0" customHeight="1">
      <c r="A286" s="2"/>
      <c r="B286" s="6"/>
      <c r="C286" s="6"/>
      <c r="D286" s="6"/>
      <c r="E286" s="6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</row>
    <row r="287" ht="15.0" customHeight="1">
      <c r="A287" s="2"/>
      <c r="B287" s="6"/>
      <c r="C287" s="6"/>
      <c r="D287" s="6"/>
      <c r="E287" s="6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</row>
    <row r="288" ht="15.0" customHeight="1">
      <c r="A288" s="2"/>
      <c r="B288" s="6"/>
      <c r="C288" s="6"/>
      <c r="D288" s="6"/>
      <c r="E288" s="6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</row>
    <row r="289" ht="15.0" customHeight="1">
      <c r="A289" s="2"/>
      <c r="B289" s="6"/>
      <c r="C289" s="6"/>
      <c r="D289" s="6"/>
      <c r="E289" s="6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</row>
    <row r="290" ht="15.0" customHeight="1">
      <c r="A290" s="2"/>
      <c r="B290" s="6"/>
      <c r="C290" s="6"/>
      <c r="D290" s="6"/>
      <c r="E290" s="6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</row>
    <row r="291" ht="15.0" customHeight="1">
      <c r="A291" s="2"/>
      <c r="B291" s="6"/>
      <c r="C291" s="6"/>
      <c r="D291" s="6"/>
      <c r="E291" s="6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</row>
    <row r="292" ht="15.0" customHeight="1">
      <c r="A292" s="2"/>
      <c r="B292" s="6"/>
      <c r="C292" s="6"/>
      <c r="D292" s="6"/>
      <c r="E292" s="6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</row>
    <row r="293" ht="15.0" customHeight="1">
      <c r="A293" s="2"/>
      <c r="B293" s="6"/>
      <c r="C293" s="6"/>
      <c r="D293" s="6"/>
      <c r="E293" s="6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</row>
    <row r="294" ht="15.0" customHeight="1">
      <c r="A294" s="2"/>
      <c r="B294" s="6"/>
      <c r="C294" s="6"/>
      <c r="D294" s="6"/>
      <c r="E294" s="6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</row>
    <row r="295" ht="15.0" customHeight="1">
      <c r="A295" s="2"/>
      <c r="B295" s="6"/>
      <c r="C295" s="6"/>
      <c r="D295" s="6"/>
      <c r="E295" s="6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</row>
    <row r="296" ht="15.0" customHeight="1">
      <c r="A296" s="2"/>
      <c r="B296" s="6"/>
      <c r="C296" s="6"/>
      <c r="D296" s="6"/>
      <c r="E296" s="6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</row>
    <row r="297" ht="15.0" customHeight="1">
      <c r="A297" s="2"/>
      <c r="B297" s="6"/>
      <c r="C297" s="6"/>
      <c r="D297" s="6"/>
      <c r="E297" s="6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</row>
    <row r="298" ht="15.0" customHeight="1">
      <c r="A298" s="2"/>
      <c r="B298" s="6"/>
      <c r="C298" s="6"/>
      <c r="D298" s="6"/>
      <c r="E298" s="6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</row>
    <row r="299" ht="15.0" customHeight="1">
      <c r="A299" s="2"/>
      <c r="B299" s="6"/>
      <c r="C299" s="6"/>
      <c r="D299" s="6"/>
      <c r="E299" s="6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</row>
    <row r="300" ht="15.0" customHeight="1">
      <c r="A300" s="2"/>
      <c r="B300" s="6"/>
      <c r="C300" s="6"/>
      <c r="D300" s="6"/>
      <c r="E300" s="6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</row>
    <row r="301" ht="15.0" customHeight="1">
      <c r="A301" s="2"/>
      <c r="B301" s="6"/>
      <c r="C301" s="6"/>
      <c r="D301" s="6"/>
      <c r="E301" s="6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</row>
    <row r="302" ht="15.0" customHeight="1">
      <c r="A302" s="2"/>
      <c r="B302" s="6"/>
      <c r="C302" s="6"/>
      <c r="D302" s="6"/>
      <c r="E302" s="6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</row>
    <row r="303" ht="15.0" customHeight="1">
      <c r="A303" s="2"/>
      <c r="B303" s="6"/>
      <c r="C303" s="6"/>
      <c r="D303" s="6"/>
      <c r="E303" s="6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</row>
    <row r="304" ht="15.0" customHeight="1">
      <c r="A304" s="2"/>
      <c r="B304" s="6"/>
      <c r="C304" s="6"/>
      <c r="D304" s="6"/>
      <c r="E304" s="6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</row>
    <row r="305" ht="15.0" customHeight="1">
      <c r="A305" s="2"/>
      <c r="B305" s="6"/>
      <c r="C305" s="6"/>
      <c r="D305" s="6"/>
      <c r="E305" s="6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</row>
    <row r="306" ht="15.0" customHeight="1">
      <c r="A306" s="2"/>
      <c r="B306" s="6"/>
      <c r="C306" s="6"/>
      <c r="D306" s="6"/>
      <c r="E306" s="6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</row>
    <row r="307" ht="15.0" customHeight="1">
      <c r="A307" s="2"/>
      <c r="B307" s="6"/>
      <c r="C307" s="6"/>
      <c r="D307" s="6"/>
      <c r="E307" s="6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</row>
    <row r="308" ht="15.0" customHeight="1">
      <c r="A308" s="2"/>
      <c r="B308" s="6"/>
      <c r="C308" s="6"/>
      <c r="D308" s="6"/>
      <c r="E308" s="6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</row>
    <row r="309" ht="15.0" customHeight="1">
      <c r="A309" s="2"/>
      <c r="B309" s="6"/>
      <c r="C309" s="6"/>
      <c r="D309" s="6"/>
      <c r="E309" s="6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</row>
    <row r="310" ht="15.0" customHeight="1">
      <c r="A310" s="2"/>
      <c r="B310" s="6"/>
      <c r="C310" s="6"/>
      <c r="D310" s="6"/>
      <c r="E310" s="6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</row>
    <row r="311" ht="15.0" customHeight="1">
      <c r="A311" s="2"/>
      <c r="B311" s="6"/>
      <c r="C311" s="6"/>
      <c r="D311" s="6"/>
      <c r="E311" s="6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</row>
    <row r="312" ht="15.0" customHeight="1">
      <c r="A312" s="2"/>
      <c r="B312" s="6"/>
      <c r="C312" s="6"/>
      <c r="D312" s="6"/>
      <c r="E312" s="6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</row>
    <row r="313" ht="15.0" customHeight="1">
      <c r="A313" s="2"/>
      <c r="B313" s="6"/>
      <c r="C313" s="6"/>
      <c r="D313" s="6"/>
      <c r="E313" s="6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</row>
    <row r="314" ht="15.0" customHeight="1">
      <c r="A314" s="2"/>
      <c r="B314" s="6"/>
      <c r="C314" s="6"/>
      <c r="D314" s="6"/>
      <c r="E314" s="6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</row>
    <row r="315" ht="15.0" customHeight="1">
      <c r="A315" s="2"/>
      <c r="B315" s="6"/>
      <c r="C315" s="6"/>
      <c r="D315" s="6"/>
      <c r="E315" s="6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</row>
    <row r="316" ht="15.0" customHeight="1">
      <c r="A316" s="2"/>
      <c r="B316" s="6"/>
      <c r="C316" s="6"/>
      <c r="D316" s="6"/>
      <c r="E316" s="6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</row>
    <row r="317" ht="15.0" customHeight="1">
      <c r="A317" s="2"/>
      <c r="B317" s="6"/>
      <c r="C317" s="6"/>
      <c r="D317" s="6"/>
      <c r="E317" s="6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</row>
    <row r="318" ht="15.0" customHeight="1">
      <c r="A318" s="2"/>
      <c r="B318" s="6"/>
      <c r="C318" s="6"/>
      <c r="D318" s="6"/>
      <c r="E318" s="6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</row>
    <row r="319" ht="15.0" customHeight="1">
      <c r="A319" s="2"/>
      <c r="B319" s="6"/>
      <c r="C319" s="6"/>
      <c r="D319" s="6"/>
      <c r="E319" s="6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</row>
    <row r="320" ht="15.0" customHeight="1">
      <c r="A320" s="2"/>
      <c r="B320" s="6"/>
      <c r="C320" s="6"/>
      <c r="D320" s="6"/>
      <c r="E320" s="6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</row>
    <row r="321" ht="15.0" customHeight="1">
      <c r="A321" s="2"/>
      <c r="B321" s="6"/>
      <c r="C321" s="6"/>
      <c r="D321" s="6"/>
      <c r="E321" s="6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</row>
    <row r="322" ht="15.0" customHeight="1">
      <c r="A322" s="2"/>
      <c r="B322" s="6"/>
      <c r="C322" s="6"/>
      <c r="D322" s="6"/>
      <c r="E322" s="6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</row>
    <row r="323" ht="15.0" customHeight="1">
      <c r="A323" s="2"/>
      <c r="B323" s="6"/>
      <c r="C323" s="6"/>
      <c r="D323" s="6"/>
      <c r="E323" s="6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</row>
    <row r="324" ht="15.0" customHeight="1">
      <c r="A324" s="2"/>
      <c r="B324" s="6"/>
      <c r="C324" s="6"/>
      <c r="D324" s="6"/>
      <c r="E324" s="6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</row>
    <row r="325" ht="15.0" customHeight="1">
      <c r="A325" s="2"/>
      <c r="B325" s="6"/>
      <c r="C325" s="6"/>
      <c r="D325" s="6"/>
      <c r="E325" s="6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</row>
    <row r="326" ht="15.0" customHeight="1">
      <c r="A326" s="2"/>
      <c r="B326" s="6"/>
      <c r="C326" s="6"/>
      <c r="D326" s="6"/>
      <c r="E326" s="6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</row>
    <row r="327" ht="15.0" customHeight="1">
      <c r="A327" s="2"/>
      <c r="B327" s="6"/>
      <c r="C327" s="6"/>
      <c r="D327" s="6"/>
      <c r="E327" s="6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</row>
    <row r="328" ht="15.0" customHeight="1">
      <c r="A328" s="2"/>
      <c r="B328" s="6"/>
      <c r="C328" s="6"/>
      <c r="D328" s="6"/>
      <c r="E328" s="6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</row>
    <row r="329" ht="15.0" customHeight="1">
      <c r="A329" s="2"/>
      <c r="B329" s="6"/>
      <c r="C329" s="6"/>
      <c r="D329" s="6"/>
      <c r="E329" s="6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</row>
    <row r="330" ht="15.0" customHeight="1">
      <c r="A330" s="2"/>
      <c r="B330" s="6"/>
      <c r="C330" s="6"/>
      <c r="D330" s="6"/>
      <c r="E330" s="6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</row>
    <row r="331" ht="15.0" customHeight="1">
      <c r="A331" s="2"/>
      <c r="B331" s="6"/>
      <c r="C331" s="6"/>
      <c r="D331" s="6"/>
      <c r="E331" s="6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</row>
    <row r="332" ht="15.0" customHeight="1">
      <c r="A332" s="2"/>
      <c r="B332" s="6"/>
      <c r="C332" s="6"/>
      <c r="D332" s="6"/>
      <c r="E332" s="6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</row>
    <row r="333" ht="15.0" customHeight="1">
      <c r="A333" s="2"/>
      <c r="B333" s="6"/>
      <c r="C333" s="6"/>
      <c r="D333" s="6"/>
      <c r="E333" s="6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</row>
    <row r="334" ht="15.0" customHeight="1">
      <c r="A334" s="2"/>
      <c r="B334" s="6"/>
      <c r="C334" s="6"/>
      <c r="D334" s="6"/>
      <c r="E334" s="6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</row>
    <row r="335" ht="15.0" customHeight="1">
      <c r="A335" s="2"/>
      <c r="B335" s="6"/>
      <c r="C335" s="6"/>
      <c r="D335" s="6"/>
      <c r="E335" s="6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</row>
    <row r="336" ht="15.0" customHeight="1">
      <c r="A336" s="2"/>
      <c r="B336" s="6"/>
      <c r="C336" s="6"/>
      <c r="D336" s="6"/>
      <c r="E336" s="6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</row>
    <row r="337" ht="15.0" customHeight="1">
      <c r="A337" s="2"/>
      <c r="B337" s="6"/>
      <c r="C337" s="6"/>
      <c r="D337" s="6"/>
      <c r="E337" s="6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</row>
    <row r="338" ht="15.0" customHeight="1">
      <c r="A338" s="2"/>
      <c r="B338" s="6"/>
      <c r="C338" s="6"/>
      <c r="D338" s="6"/>
      <c r="E338" s="6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</row>
    <row r="339" ht="15.0" customHeight="1">
      <c r="A339" s="2"/>
      <c r="B339" s="6"/>
      <c r="C339" s="6"/>
      <c r="D339" s="6"/>
      <c r="E339" s="6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</row>
    <row r="340" ht="15.0" customHeight="1">
      <c r="A340" s="2"/>
      <c r="B340" s="6"/>
      <c r="C340" s="6"/>
      <c r="D340" s="6"/>
      <c r="E340" s="6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</row>
    <row r="341" ht="15.0" customHeight="1">
      <c r="A341" s="2"/>
      <c r="B341" s="6"/>
      <c r="C341" s="6"/>
      <c r="D341" s="6"/>
      <c r="E341" s="6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</row>
    <row r="342" ht="15.0" customHeight="1">
      <c r="A342" s="2"/>
      <c r="B342" s="6"/>
      <c r="C342" s="6"/>
      <c r="D342" s="6"/>
      <c r="E342" s="6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</row>
    <row r="343" ht="15.0" customHeight="1">
      <c r="A343" s="2"/>
      <c r="B343" s="6"/>
      <c r="C343" s="6"/>
      <c r="D343" s="6"/>
      <c r="E343" s="6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</row>
    <row r="344" ht="15.0" customHeight="1">
      <c r="A344" s="2"/>
      <c r="B344" s="6"/>
      <c r="C344" s="6"/>
      <c r="D344" s="6"/>
      <c r="E344" s="6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</row>
    <row r="345" ht="15.0" customHeight="1">
      <c r="A345" s="2"/>
      <c r="B345" s="6"/>
      <c r="C345" s="6"/>
      <c r="D345" s="6"/>
      <c r="E345" s="6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</row>
    <row r="346" ht="15.0" customHeight="1">
      <c r="A346" s="2"/>
      <c r="B346" s="6"/>
      <c r="C346" s="6"/>
      <c r="D346" s="6"/>
      <c r="E346" s="6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</row>
    <row r="347" ht="15.0" customHeight="1">
      <c r="A347" s="2"/>
      <c r="B347" s="6"/>
      <c r="C347" s="6"/>
      <c r="D347" s="6"/>
      <c r="E347" s="6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</row>
    <row r="348" ht="15.0" customHeight="1">
      <c r="A348" s="2"/>
      <c r="B348" s="6"/>
      <c r="C348" s="6"/>
      <c r="D348" s="6"/>
      <c r="E348" s="6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</row>
    <row r="349" ht="15.0" customHeight="1">
      <c r="A349" s="2"/>
      <c r="B349" s="6"/>
      <c r="C349" s="6"/>
      <c r="D349" s="6"/>
      <c r="E349" s="6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</row>
    <row r="350" ht="15.0" customHeight="1">
      <c r="A350" s="2"/>
      <c r="B350" s="6"/>
      <c r="C350" s="6"/>
      <c r="D350" s="6"/>
      <c r="E350" s="6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</row>
    <row r="351" ht="15.0" customHeight="1">
      <c r="A351" s="2"/>
      <c r="B351" s="6"/>
      <c r="C351" s="6"/>
      <c r="D351" s="6"/>
      <c r="E351" s="6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</row>
    <row r="352" ht="15.0" customHeight="1">
      <c r="A352" s="2"/>
      <c r="B352" s="6"/>
      <c r="C352" s="6"/>
      <c r="D352" s="6"/>
      <c r="E352" s="6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</row>
    <row r="353" ht="15.0" customHeight="1">
      <c r="A353" s="2"/>
      <c r="B353" s="6"/>
      <c r="C353" s="6"/>
      <c r="D353" s="6"/>
      <c r="E353" s="6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</row>
    <row r="354" ht="15.0" customHeight="1">
      <c r="A354" s="2"/>
      <c r="B354" s="6"/>
      <c r="C354" s="6"/>
      <c r="D354" s="6"/>
      <c r="E354" s="6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</row>
    <row r="355" ht="15.0" customHeight="1">
      <c r="A355" s="2"/>
      <c r="B355" s="6"/>
      <c r="C355" s="6"/>
      <c r="D355" s="6"/>
      <c r="E355" s="6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</row>
    <row r="356" ht="15.0" customHeight="1">
      <c r="A356" s="2"/>
      <c r="B356" s="6"/>
      <c r="C356" s="6"/>
      <c r="D356" s="6"/>
      <c r="E356" s="6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</row>
    <row r="357" ht="15.0" customHeight="1">
      <c r="A357" s="2"/>
      <c r="B357" s="6"/>
      <c r="C357" s="6"/>
      <c r="D357" s="6"/>
      <c r="E357" s="6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</row>
    <row r="358" ht="15.0" customHeight="1">
      <c r="A358" s="2"/>
      <c r="B358" s="6"/>
      <c r="C358" s="6"/>
      <c r="D358" s="6"/>
      <c r="E358" s="6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</row>
    <row r="359" ht="15.0" customHeight="1">
      <c r="A359" s="2"/>
      <c r="B359" s="6"/>
      <c r="C359" s="6"/>
      <c r="D359" s="6"/>
      <c r="E359" s="6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</row>
    <row r="360" ht="15.0" customHeight="1">
      <c r="A360" s="2"/>
      <c r="B360" s="6"/>
      <c r="C360" s="6"/>
      <c r="D360" s="6"/>
      <c r="E360" s="6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</row>
    <row r="361" ht="15.0" customHeight="1">
      <c r="A361" s="2"/>
      <c r="B361" s="6"/>
      <c r="C361" s="6"/>
      <c r="D361" s="6"/>
      <c r="E361" s="6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</row>
    <row r="362" ht="15.0" customHeight="1">
      <c r="A362" s="2"/>
      <c r="B362" s="6"/>
      <c r="C362" s="6"/>
      <c r="D362" s="6"/>
      <c r="E362" s="6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</row>
    <row r="363" ht="15.0" customHeight="1">
      <c r="A363" s="2"/>
      <c r="B363" s="6"/>
      <c r="C363" s="6"/>
      <c r="D363" s="6"/>
      <c r="E363" s="6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</row>
    <row r="364" ht="15.0" customHeight="1">
      <c r="A364" s="2"/>
      <c r="B364" s="6"/>
      <c r="C364" s="6"/>
      <c r="D364" s="6"/>
      <c r="E364" s="6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</row>
    <row r="365" ht="15.0" customHeight="1">
      <c r="A365" s="2"/>
      <c r="B365" s="6"/>
      <c r="C365" s="6"/>
      <c r="D365" s="6"/>
      <c r="E365" s="6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</row>
    <row r="366" ht="15.0" customHeight="1">
      <c r="A366" s="2"/>
      <c r="B366" s="6"/>
      <c r="C366" s="6"/>
      <c r="D366" s="6"/>
      <c r="E366" s="6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</row>
    <row r="367" ht="15.0" customHeight="1">
      <c r="A367" s="2"/>
      <c r="B367" s="6"/>
      <c r="C367" s="6"/>
      <c r="D367" s="6"/>
      <c r="E367" s="6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</row>
    <row r="368" ht="15.0" customHeight="1">
      <c r="A368" s="2"/>
      <c r="B368" s="6"/>
      <c r="C368" s="6"/>
      <c r="D368" s="6"/>
      <c r="E368" s="6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</row>
    <row r="369" ht="15.0" customHeight="1">
      <c r="A369" s="2"/>
      <c r="B369" s="6"/>
      <c r="C369" s="6"/>
      <c r="D369" s="6"/>
      <c r="E369" s="6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</row>
    <row r="370" ht="15.0" customHeight="1">
      <c r="A370" s="2"/>
      <c r="B370" s="6"/>
      <c r="C370" s="6"/>
      <c r="D370" s="6"/>
      <c r="E370" s="6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</row>
    <row r="371" ht="15.0" customHeight="1">
      <c r="A371" s="2"/>
      <c r="B371" s="6"/>
      <c r="C371" s="6"/>
      <c r="D371" s="6"/>
      <c r="E371" s="6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</row>
    <row r="372" ht="15.0" customHeight="1">
      <c r="A372" s="2"/>
      <c r="B372" s="6"/>
      <c r="C372" s="6"/>
      <c r="D372" s="6"/>
      <c r="E372" s="6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</row>
    <row r="373" ht="15.0" customHeight="1">
      <c r="A373" s="2"/>
      <c r="B373" s="6"/>
      <c r="C373" s="6"/>
      <c r="D373" s="6"/>
      <c r="E373" s="6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</row>
    <row r="374" ht="15.0" customHeight="1">
      <c r="A374" s="2"/>
      <c r="B374" s="6"/>
      <c r="C374" s="6"/>
      <c r="D374" s="6"/>
      <c r="E374" s="6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</row>
    <row r="375" ht="15.0" customHeight="1">
      <c r="A375" s="2"/>
      <c r="B375" s="6"/>
      <c r="C375" s="6"/>
      <c r="D375" s="6"/>
      <c r="E375" s="6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</row>
    <row r="376" ht="15.0" customHeight="1">
      <c r="A376" s="2"/>
      <c r="B376" s="6"/>
      <c r="C376" s="6"/>
      <c r="D376" s="6"/>
      <c r="E376" s="6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</row>
    <row r="377" ht="15.0" customHeight="1">
      <c r="A377" s="2"/>
      <c r="B377" s="6"/>
      <c r="C377" s="6"/>
      <c r="D377" s="6"/>
      <c r="E377" s="6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</row>
    <row r="378" ht="15.0" customHeight="1">
      <c r="A378" s="2"/>
      <c r="B378" s="6"/>
      <c r="C378" s="6"/>
      <c r="D378" s="6"/>
      <c r="E378" s="6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</row>
    <row r="379" ht="15.0" customHeight="1">
      <c r="A379" s="2"/>
      <c r="B379" s="6"/>
      <c r="C379" s="6"/>
      <c r="D379" s="6"/>
      <c r="E379" s="6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</row>
    <row r="380" ht="15.0" customHeight="1">
      <c r="A380" s="2"/>
      <c r="B380" s="6"/>
      <c r="C380" s="6"/>
      <c r="D380" s="6"/>
      <c r="E380" s="6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</row>
    <row r="381" ht="15.0" customHeight="1">
      <c r="A381" s="2"/>
      <c r="B381" s="6"/>
      <c r="C381" s="6"/>
      <c r="D381" s="6"/>
      <c r="E381" s="6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</row>
    <row r="382" ht="15.0" customHeight="1">
      <c r="A382" s="2"/>
      <c r="B382" s="6"/>
      <c r="C382" s="6"/>
      <c r="D382" s="6"/>
      <c r="E382" s="6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</row>
    <row r="383" ht="15.0" customHeight="1">
      <c r="A383" s="2"/>
      <c r="B383" s="6"/>
      <c r="C383" s="6"/>
      <c r="D383" s="6"/>
      <c r="E383" s="6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</row>
    <row r="384" ht="15.0" customHeight="1">
      <c r="A384" s="2"/>
      <c r="B384" s="6"/>
      <c r="C384" s="6"/>
      <c r="D384" s="6"/>
      <c r="E384" s="6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</row>
    <row r="385" ht="15.0" customHeight="1">
      <c r="A385" s="2"/>
      <c r="B385" s="6"/>
      <c r="C385" s="6"/>
      <c r="D385" s="6"/>
      <c r="E385" s="6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</row>
    <row r="386" ht="15.0" customHeight="1">
      <c r="A386" s="2"/>
      <c r="B386" s="6"/>
      <c r="C386" s="6"/>
      <c r="D386" s="6"/>
      <c r="E386" s="6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</row>
    <row r="387" ht="15.0" customHeight="1">
      <c r="A387" s="2"/>
      <c r="B387" s="6"/>
      <c r="C387" s="6"/>
      <c r="D387" s="6"/>
      <c r="E387" s="6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</row>
    <row r="388" ht="15.0" customHeight="1">
      <c r="A388" s="2"/>
      <c r="B388" s="6"/>
      <c r="C388" s="6"/>
      <c r="D388" s="6"/>
      <c r="E388" s="6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</row>
    <row r="389" ht="15.0" customHeight="1">
      <c r="A389" s="2"/>
      <c r="B389" s="6"/>
      <c r="C389" s="6"/>
      <c r="D389" s="6"/>
      <c r="E389" s="6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</row>
    <row r="390" ht="15.0" customHeight="1">
      <c r="A390" s="2"/>
      <c r="B390" s="6"/>
      <c r="C390" s="6"/>
      <c r="D390" s="6"/>
      <c r="E390" s="6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</row>
    <row r="391" ht="15.0" customHeight="1">
      <c r="A391" s="2"/>
      <c r="B391" s="6"/>
      <c r="C391" s="6"/>
      <c r="D391" s="6"/>
      <c r="E391" s="6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</row>
    <row r="392" ht="15.0" customHeight="1">
      <c r="A392" s="2"/>
      <c r="B392" s="6"/>
      <c r="C392" s="6"/>
      <c r="D392" s="6"/>
      <c r="E392" s="6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</row>
    <row r="393" ht="15.0" customHeight="1">
      <c r="A393" s="2"/>
      <c r="B393" s="6"/>
      <c r="C393" s="6"/>
      <c r="D393" s="6"/>
      <c r="E393" s="6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</row>
    <row r="394" ht="15.0" customHeight="1">
      <c r="A394" s="2"/>
      <c r="B394" s="6"/>
      <c r="C394" s="6"/>
      <c r="D394" s="6"/>
      <c r="E394" s="6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</row>
    <row r="395" ht="15.0" customHeight="1">
      <c r="A395" s="2"/>
      <c r="B395" s="6"/>
      <c r="C395" s="6"/>
      <c r="D395" s="6"/>
      <c r="E395" s="6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</row>
    <row r="396" ht="15.0" customHeight="1">
      <c r="A396" s="2"/>
      <c r="B396" s="6"/>
      <c r="C396" s="6"/>
      <c r="D396" s="6"/>
      <c r="E396" s="6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</row>
    <row r="397" ht="15.0" customHeight="1">
      <c r="A397" s="2"/>
      <c r="B397" s="6"/>
      <c r="C397" s="6"/>
      <c r="D397" s="6"/>
      <c r="E397" s="6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</row>
    <row r="398" ht="15.0" customHeight="1">
      <c r="A398" s="2"/>
      <c r="B398" s="6"/>
      <c r="C398" s="6"/>
      <c r="D398" s="6"/>
      <c r="E398" s="6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</row>
    <row r="399" ht="15.0" customHeight="1">
      <c r="A399" s="2"/>
      <c r="B399" s="6"/>
      <c r="C399" s="6"/>
      <c r="D399" s="6"/>
      <c r="E399" s="6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</row>
    <row r="400" ht="15.0" customHeight="1">
      <c r="A400" s="2"/>
      <c r="B400" s="6"/>
      <c r="C400" s="6"/>
      <c r="D400" s="6"/>
      <c r="E400" s="6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</row>
    <row r="401" ht="15.0" customHeight="1">
      <c r="A401" s="2"/>
      <c r="B401" s="6"/>
      <c r="C401" s="6"/>
      <c r="D401" s="6"/>
      <c r="E401" s="6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</row>
    <row r="402" ht="15.0" customHeight="1">
      <c r="A402" s="2"/>
      <c r="B402" s="6"/>
      <c r="C402" s="6"/>
      <c r="D402" s="6"/>
      <c r="E402" s="6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</row>
    <row r="403" ht="15.0" customHeight="1">
      <c r="A403" s="2"/>
      <c r="B403" s="6"/>
      <c r="C403" s="6"/>
      <c r="D403" s="6"/>
      <c r="E403" s="6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</row>
    <row r="404" ht="15.0" customHeight="1">
      <c r="A404" s="2"/>
      <c r="B404" s="6"/>
      <c r="C404" s="6"/>
      <c r="D404" s="6"/>
      <c r="E404" s="6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</row>
    <row r="405" ht="15.0" customHeight="1">
      <c r="A405" s="2"/>
      <c r="B405" s="6"/>
      <c r="C405" s="6"/>
      <c r="D405" s="6"/>
      <c r="E405" s="6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</row>
    <row r="406" ht="15.0" customHeight="1">
      <c r="A406" s="2"/>
      <c r="B406" s="6"/>
      <c r="C406" s="6"/>
      <c r="D406" s="6"/>
      <c r="E406" s="6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</row>
    <row r="407" ht="15.0" customHeight="1">
      <c r="A407" s="2"/>
      <c r="B407" s="6"/>
      <c r="C407" s="6"/>
      <c r="D407" s="6"/>
      <c r="E407" s="6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</row>
    <row r="408" ht="15.0" customHeight="1">
      <c r="A408" s="2"/>
      <c r="B408" s="6"/>
      <c r="C408" s="6"/>
      <c r="D408" s="6"/>
      <c r="E408" s="6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</row>
    <row r="409" ht="15.0" customHeight="1">
      <c r="A409" s="2"/>
      <c r="B409" s="6"/>
      <c r="C409" s="6"/>
      <c r="D409" s="6"/>
      <c r="E409" s="6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</row>
    <row r="410" ht="15.0" customHeight="1">
      <c r="A410" s="2"/>
      <c r="B410" s="6"/>
      <c r="C410" s="6"/>
      <c r="D410" s="6"/>
      <c r="E410" s="6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</row>
    <row r="411" ht="15.0" customHeight="1">
      <c r="A411" s="2"/>
      <c r="B411" s="6"/>
      <c r="C411" s="6"/>
      <c r="D411" s="6"/>
      <c r="E411" s="6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</row>
    <row r="412" ht="15.0" customHeight="1">
      <c r="A412" s="2"/>
      <c r="B412" s="6"/>
      <c r="C412" s="6"/>
      <c r="D412" s="6"/>
      <c r="E412" s="6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</row>
    <row r="413" ht="15.0" customHeight="1">
      <c r="A413" s="2"/>
      <c r="B413" s="6"/>
      <c r="C413" s="6"/>
      <c r="D413" s="6"/>
      <c r="E413" s="6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</row>
    <row r="414" ht="15.0" customHeight="1">
      <c r="A414" s="2"/>
      <c r="B414" s="6"/>
      <c r="C414" s="6"/>
      <c r="D414" s="6"/>
      <c r="E414" s="6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</row>
    <row r="415" ht="15.0" customHeight="1">
      <c r="A415" s="2"/>
      <c r="B415" s="6"/>
      <c r="C415" s="6"/>
      <c r="D415" s="6"/>
      <c r="E415" s="6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</row>
    <row r="416" ht="15.0" customHeight="1">
      <c r="A416" s="2"/>
      <c r="B416" s="6"/>
      <c r="C416" s="6"/>
      <c r="D416" s="6"/>
      <c r="E416" s="6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</row>
    <row r="417" ht="15.0" customHeight="1">
      <c r="A417" s="2"/>
      <c r="B417" s="6"/>
      <c r="C417" s="6"/>
      <c r="D417" s="6"/>
      <c r="E417" s="6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</row>
    <row r="418" ht="15.0" customHeight="1">
      <c r="A418" s="2"/>
      <c r="B418" s="6"/>
      <c r="C418" s="6"/>
      <c r="D418" s="6"/>
      <c r="E418" s="6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</row>
    <row r="419" ht="15.0" customHeight="1">
      <c r="A419" s="2"/>
      <c r="B419" s="6"/>
      <c r="C419" s="6"/>
      <c r="D419" s="6"/>
      <c r="E419" s="6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</row>
    <row r="420" ht="15.0" customHeight="1">
      <c r="A420" s="2"/>
      <c r="B420" s="6"/>
      <c r="C420" s="6"/>
      <c r="D420" s="6"/>
      <c r="E420" s="6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</row>
    <row r="421" ht="15.0" customHeight="1">
      <c r="A421" s="2"/>
      <c r="B421" s="6"/>
      <c r="C421" s="6"/>
      <c r="D421" s="6"/>
      <c r="E421" s="6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</row>
    <row r="422" ht="15.0" customHeight="1">
      <c r="A422" s="2"/>
      <c r="B422" s="6"/>
      <c r="C422" s="6"/>
      <c r="D422" s="6"/>
      <c r="E422" s="6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</row>
    <row r="423" ht="15.0" customHeight="1">
      <c r="A423" s="2"/>
      <c r="B423" s="6"/>
      <c r="C423" s="6"/>
      <c r="D423" s="6"/>
      <c r="E423" s="6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</row>
    <row r="424" ht="15.0" customHeight="1">
      <c r="A424" s="2"/>
      <c r="B424" s="6"/>
      <c r="C424" s="6"/>
      <c r="D424" s="6"/>
      <c r="E424" s="6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</row>
    <row r="425" ht="15.0" customHeight="1">
      <c r="A425" s="2"/>
      <c r="B425" s="6"/>
      <c r="C425" s="6"/>
      <c r="D425" s="6"/>
      <c r="E425" s="6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</row>
    <row r="426" ht="15.0" customHeight="1">
      <c r="A426" s="2"/>
      <c r="B426" s="6"/>
      <c r="C426" s="6"/>
      <c r="D426" s="6"/>
      <c r="E426" s="6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</row>
    <row r="427" ht="15.0" customHeight="1">
      <c r="A427" s="2"/>
      <c r="B427" s="6"/>
      <c r="C427" s="6"/>
      <c r="D427" s="6"/>
      <c r="E427" s="6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</row>
    <row r="428" ht="15.0" customHeight="1">
      <c r="A428" s="2"/>
      <c r="B428" s="6"/>
      <c r="C428" s="6"/>
      <c r="D428" s="6"/>
      <c r="E428" s="6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</row>
    <row r="429" ht="15.0" customHeight="1">
      <c r="A429" s="2"/>
      <c r="B429" s="6"/>
      <c r="C429" s="6"/>
      <c r="D429" s="6"/>
      <c r="E429" s="6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</row>
    <row r="430" ht="15.0" customHeight="1">
      <c r="A430" s="2"/>
      <c r="B430" s="6"/>
      <c r="C430" s="6"/>
      <c r="D430" s="6"/>
      <c r="E430" s="6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</row>
    <row r="431" ht="15.0" customHeight="1">
      <c r="A431" s="2"/>
      <c r="B431" s="6"/>
      <c r="C431" s="6"/>
      <c r="D431" s="6"/>
      <c r="E431" s="6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</row>
    <row r="432" ht="15.0" customHeight="1">
      <c r="A432" s="2"/>
      <c r="B432" s="6"/>
      <c r="C432" s="6"/>
      <c r="D432" s="6"/>
      <c r="E432" s="6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</row>
    <row r="433" ht="15.0" customHeight="1">
      <c r="A433" s="2"/>
      <c r="B433" s="6"/>
      <c r="C433" s="6"/>
      <c r="D433" s="6"/>
      <c r="E433" s="6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</row>
    <row r="434" ht="15.0" customHeight="1">
      <c r="A434" s="2"/>
      <c r="B434" s="6"/>
      <c r="C434" s="6"/>
      <c r="D434" s="6"/>
      <c r="E434" s="6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</row>
    <row r="435" ht="15.0" customHeight="1">
      <c r="A435" s="2"/>
      <c r="B435" s="6"/>
      <c r="C435" s="6"/>
      <c r="D435" s="6"/>
      <c r="E435" s="6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</row>
    <row r="436" ht="15.0" customHeight="1">
      <c r="A436" s="2"/>
      <c r="B436" s="6"/>
      <c r="C436" s="6"/>
      <c r="D436" s="6"/>
      <c r="E436" s="6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</row>
    <row r="437" ht="15.0" customHeight="1">
      <c r="A437" s="2"/>
      <c r="B437" s="6"/>
      <c r="C437" s="6"/>
      <c r="D437" s="6"/>
      <c r="E437" s="6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</row>
    <row r="438" ht="15.0" customHeight="1">
      <c r="A438" s="2"/>
      <c r="B438" s="6"/>
      <c r="C438" s="6"/>
      <c r="D438" s="6"/>
      <c r="E438" s="6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</row>
    <row r="439" ht="15.0" customHeight="1">
      <c r="A439" s="2"/>
      <c r="B439" s="6"/>
      <c r="C439" s="6"/>
      <c r="D439" s="6"/>
      <c r="E439" s="6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</row>
    <row r="440" ht="15.0" customHeight="1">
      <c r="A440" s="2"/>
      <c r="B440" s="6"/>
      <c r="C440" s="6"/>
      <c r="D440" s="6"/>
      <c r="E440" s="6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</row>
    <row r="441" ht="15.0" customHeight="1">
      <c r="A441" s="2"/>
      <c r="B441" s="6"/>
      <c r="C441" s="6"/>
      <c r="D441" s="6"/>
      <c r="E441" s="6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</row>
    <row r="442" ht="15.0" customHeight="1">
      <c r="A442" s="2"/>
      <c r="B442" s="6"/>
      <c r="C442" s="6"/>
      <c r="D442" s="6"/>
      <c r="E442" s="6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</row>
    <row r="443" ht="15.0" customHeight="1">
      <c r="A443" s="2"/>
      <c r="B443" s="6"/>
      <c r="C443" s="6"/>
      <c r="D443" s="6"/>
      <c r="E443" s="6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</row>
    <row r="444" ht="15.0" customHeight="1">
      <c r="A444" s="2"/>
      <c r="B444" s="6"/>
      <c r="C444" s="6"/>
      <c r="D444" s="6"/>
      <c r="E444" s="6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</row>
    <row r="445" ht="15.0" customHeight="1">
      <c r="A445" s="2"/>
      <c r="B445" s="6"/>
      <c r="C445" s="6"/>
      <c r="D445" s="6"/>
      <c r="E445" s="6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</row>
    <row r="446" ht="15.0" customHeight="1">
      <c r="A446" s="2"/>
      <c r="B446" s="6"/>
      <c r="C446" s="6"/>
      <c r="D446" s="6"/>
      <c r="E446" s="6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</row>
    <row r="447" ht="15.0" customHeight="1">
      <c r="A447" s="2"/>
      <c r="B447" s="6"/>
      <c r="C447" s="6"/>
      <c r="D447" s="6"/>
      <c r="E447" s="6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</row>
    <row r="448" ht="15.0" customHeight="1">
      <c r="A448" s="2"/>
      <c r="B448" s="6"/>
      <c r="C448" s="6"/>
      <c r="D448" s="6"/>
      <c r="E448" s="6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</row>
    <row r="449" ht="15.0" customHeight="1">
      <c r="A449" s="2"/>
      <c r="B449" s="6"/>
      <c r="C449" s="6"/>
      <c r="D449" s="6"/>
      <c r="E449" s="6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</row>
    <row r="450" ht="15.0" customHeight="1">
      <c r="A450" s="2"/>
      <c r="B450" s="6"/>
      <c r="C450" s="6"/>
      <c r="D450" s="6"/>
      <c r="E450" s="6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</row>
    <row r="451" ht="15.0" customHeight="1">
      <c r="A451" s="2"/>
      <c r="B451" s="6"/>
      <c r="C451" s="6"/>
      <c r="D451" s="6"/>
      <c r="E451" s="6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</row>
    <row r="452" ht="15.0" customHeight="1">
      <c r="A452" s="2"/>
      <c r="B452" s="6"/>
      <c r="C452" s="6"/>
      <c r="D452" s="6"/>
      <c r="E452" s="6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</row>
    <row r="453" ht="15.0" customHeight="1">
      <c r="A453" s="2"/>
      <c r="B453" s="6"/>
      <c r="C453" s="6"/>
      <c r="D453" s="6"/>
      <c r="E453" s="6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</row>
    <row r="454" ht="15.0" customHeight="1">
      <c r="A454" s="2"/>
      <c r="B454" s="6"/>
      <c r="C454" s="6"/>
      <c r="D454" s="6"/>
      <c r="E454" s="6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</row>
    <row r="455" ht="15.0" customHeight="1">
      <c r="A455" s="2"/>
      <c r="B455" s="6"/>
      <c r="C455" s="6"/>
      <c r="D455" s="6"/>
      <c r="E455" s="6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</row>
    <row r="456" ht="15.0" customHeight="1">
      <c r="A456" s="2"/>
      <c r="B456" s="6"/>
      <c r="C456" s="6"/>
      <c r="D456" s="6"/>
      <c r="E456" s="6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</row>
    <row r="457" ht="15.0" customHeight="1">
      <c r="A457" s="2"/>
      <c r="B457" s="6"/>
      <c r="C457" s="6"/>
      <c r="D457" s="6"/>
      <c r="E457" s="6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</row>
    <row r="458" ht="15.0" customHeight="1">
      <c r="A458" s="2"/>
      <c r="B458" s="6"/>
      <c r="C458" s="6"/>
      <c r="D458" s="6"/>
      <c r="E458" s="6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</row>
    <row r="459" ht="15.0" customHeight="1">
      <c r="A459" s="2"/>
      <c r="B459" s="6"/>
      <c r="C459" s="6"/>
      <c r="D459" s="6"/>
      <c r="E459" s="6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</row>
    <row r="460" ht="15.0" customHeight="1">
      <c r="A460" s="2"/>
      <c r="B460" s="6"/>
      <c r="C460" s="6"/>
      <c r="D460" s="6"/>
      <c r="E460" s="6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</row>
    <row r="461" ht="15.0" customHeight="1">
      <c r="A461" s="2"/>
      <c r="B461" s="6"/>
      <c r="C461" s="6"/>
      <c r="D461" s="6"/>
      <c r="E461" s="6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</row>
    <row r="462" ht="15.0" customHeight="1">
      <c r="A462" s="2"/>
      <c r="B462" s="6"/>
      <c r="C462" s="6"/>
      <c r="D462" s="6"/>
      <c r="E462" s="6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</row>
    <row r="463" ht="15.0" customHeight="1">
      <c r="A463" s="2"/>
      <c r="B463" s="6"/>
      <c r="C463" s="6"/>
      <c r="D463" s="6"/>
      <c r="E463" s="6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</row>
    <row r="464" ht="15.0" customHeight="1">
      <c r="A464" s="2"/>
      <c r="B464" s="6"/>
      <c r="C464" s="6"/>
      <c r="D464" s="6"/>
      <c r="E464" s="6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</row>
    <row r="465" ht="15.0" customHeight="1">
      <c r="A465" s="2"/>
      <c r="B465" s="6"/>
      <c r="C465" s="6"/>
      <c r="D465" s="6"/>
      <c r="E465" s="6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</row>
    <row r="466" ht="15.0" customHeight="1">
      <c r="A466" s="2"/>
      <c r="B466" s="6"/>
      <c r="C466" s="6"/>
      <c r="D466" s="6"/>
      <c r="E466" s="6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</row>
    <row r="467" ht="15.0" customHeight="1">
      <c r="A467" s="2"/>
      <c r="B467" s="6"/>
      <c r="C467" s="6"/>
      <c r="D467" s="6"/>
      <c r="E467" s="6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</row>
    <row r="468" ht="15.0" customHeight="1">
      <c r="A468" s="2"/>
      <c r="B468" s="6"/>
      <c r="C468" s="6"/>
      <c r="D468" s="6"/>
      <c r="E468" s="6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</row>
    <row r="469" ht="15.0" customHeight="1">
      <c r="A469" s="2"/>
      <c r="B469" s="6"/>
      <c r="C469" s="6"/>
      <c r="D469" s="6"/>
      <c r="E469" s="6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</row>
    <row r="470" ht="15.0" customHeight="1">
      <c r="A470" s="2"/>
      <c r="B470" s="6"/>
      <c r="C470" s="6"/>
      <c r="D470" s="6"/>
      <c r="E470" s="6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</row>
    <row r="471" ht="15.0" customHeight="1">
      <c r="A471" s="2"/>
      <c r="B471" s="6"/>
      <c r="C471" s="6"/>
      <c r="D471" s="6"/>
      <c r="E471" s="6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</row>
    <row r="472" ht="15.0" customHeight="1">
      <c r="A472" s="2"/>
      <c r="B472" s="6"/>
      <c r="C472" s="6"/>
      <c r="D472" s="6"/>
      <c r="E472" s="6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</row>
    <row r="473" ht="15.0" customHeight="1">
      <c r="A473" s="2"/>
      <c r="B473" s="6"/>
      <c r="C473" s="6"/>
      <c r="D473" s="6"/>
      <c r="E473" s="6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</row>
    <row r="474" ht="15.0" customHeight="1">
      <c r="A474" s="2"/>
      <c r="B474" s="6"/>
      <c r="C474" s="6"/>
      <c r="D474" s="6"/>
      <c r="E474" s="6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</row>
    <row r="475" ht="15.0" customHeight="1">
      <c r="A475" s="2"/>
      <c r="B475" s="6"/>
      <c r="C475" s="6"/>
      <c r="D475" s="6"/>
      <c r="E475" s="6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</row>
    <row r="476" ht="15.0" customHeight="1">
      <c r="A476" s="2"/>
      <c r="B476" s="6"/>
      <c r="C476" s="6"/>
      <c r="D476" s="6"/>
      <c r="E476" s="6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</row>
    <row r="477" ht="15.0" customHeight="1">
      <c r="A477" s="2"/>
      <c r="B477" s="6"/>
      <c r="C477" s="6"/>
      <c r="D477" s="6"/>
      <c r="E477" s="6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</row>
    <row r="478" ht="15.0" customHeight="1">
      <c r="A478" s="2"/>
      <c r="B478" s="6"/>
      <c r="C478" s="6"/>
      <c r="D478" s="6"/>
      <c r="E478" s="6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</row>
    <row r="479" ht="15.0" customHeight="1">
      <c r="A479" s="2"/>
      <c r="B479" s="6"/>
      <c r="C479" s="6"/>
      <c r="D479" s="6"/>
      <c r="E479" s="6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</row>
    <row r="480" ht="15.0" customHeight="1">
      <c r="A480" s="2"/>
      <c r="B480" s="6"/>
      <c r="C480" s="6"/>
      <c r="D480" s="6"/>
      <c r="E480" s="6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</row>
    <row r="481" ht="15.0" customHeight="1">
      <c r="A481" s="2"/>
      <c r="B481" s="6"/>
      <c r="C481" s="6"/>
      <c r="D481" s="6"/>
      <c r="E481" s="6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</row>
    <row r="482" ht="15.0" customHeight="1">
      <c r="A482" s="2"/>
      <c r="B482" s="6"/>
      <c r="C482" s="6"/>
      <c r="D482" s="6"/>
      <c r="E482" s="6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</row>
    <row r="483" ht="15.0" customHeight="1">
      <c r="A483" s="2"/>
      <c r="B483" s="6"/>
      <c r="C483" s="6"/>
      <c r="D483" s="6"/>
      <c r="E483" s="6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</row>
    <row r="484" ht="15.0" customHeight="1">
      <c r="A484" s="2"/>
      <c r="B484" s="6"/>
      <c r="C484" s="6"/>
      <c r="D484" s="6"/>
      <c r="E484" s="6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</row>
    <row r="485" ht="15.0" customHeight="1">
      <c r="A485" s="2"/>
      <c r="B485" s="6"/>
      <c r="C485" s="6"/>
      <c r="D485" s="6"/>
      <c r="E485" s="6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</row>
    <row r="486" ht="15.0" customHeight="1">
      <c r="A486" s="2"/>
      <c r="B486" s="6"/>
      <c r="C486" s="6"/>
      <c r="D486" s="6"/>
      <c r="E486" s="6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</row>
    <row r="487" ht="15.0" customHeight="1">
      <c r="A487" s="2"/>
      <c r="B487" s="6"/>
      <c r="C487" s="6"/>
      <c r="D487" s="6"/>
      <c r="E487" s="6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</row>
    <row r="488" ht="15.0" customHeight="1">
      <c r="A488" s="2"/>
      <c r="B488" s="6"/>
      <c r="C488" s="6"/>
      <c r="D488" s="6"/>
      <c r="E488" s="6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</row>
    <row r="489" ht="15.0" customHeight="1">
      <c r="A489" s="2"/>
      <c r="B489" s="6"/>
      <c r="C489" s="6"/>
      <c r="D489" s="6"/>
      <c r="E489" s="6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</row>
    <row r="490" ht="15.0" customHeight="1">
      <c r="A490" s="2"/>
      <c r="B490" s="6"/>
      <c r="C490" s="6"/>
      <c r="D490" s="6"/>
      <c r="E490" s="6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</row>
    <row r="491" ht="15.0" customHeight="1">
      <c r="A491" s="2"/>
      <c r="B491" s="6"/>
      <c r="C491" s="6"/>
      <c r="D491" s="6"/>
      <c r="E491" s="6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</row>
    <row r="492" ht="15.0" customHeight="1">
      <c r="A492" s="2"/>
      <c r="B492" s="6"/>
      <c r="C492" s="6"/>
      <c r="D492" s="6"/>
      <c r="E492" s="6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</row>
    <row r="493" ht="15.0" customHeight="1">
      <c r="A493" s="2"/>
      <c r="B493" s="6"/>
      <c r="C493" s="6"/>
      <c r="D493" s="6"/>
      <c r="E493" s="6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</row>
    <row r="494" ht="15.0" customHeight="1">
      <c r="A494" s="2"/>
      <c r="B494" s="6"/>
      <c r="C494" s="6"/>
      <c r="D494" s="6"/>
      <c r="E494" s="6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</row>
    <row r="495" ht="15.0" customHeight="1">
      <c r="A495" s="2"/>
      <c r="B495" s="6"/>
      <c r="C495" s="6"/>
      <c r="D495" s="6"/>
      <c r="E495" s="6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</row>
    <row r="496" ht="15.0" customHeight="1">
      <c r="A496" s="2"/>
      <c r="B496" s="6"/>
      <c r="C496" s="6"/>
      <c r="D496" s="6"/>
      <c r="E496" s="6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</row>
    <row r="497" ht="15.0" customHeight="1">
      <c r="A497" s="2"/>
      <c r="B497" s="6"/>
      <c r="C497" s="6"/>
      <c r="D497" s="6"/>
      <c r="E497" s="6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</row>
    <row r="498" ht="15.0" customHeight="1">
      <c r="A498" s="2"/>
      <c r="B498" s="6"/>
      <c r="C498" s="6"/>
      <c r="D498" s="6"/>
      <c r="E498" s="6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</row>
    <row r="499" ht="15.0" customHeight="1">
      <c r="A499" s="2"/>
      <c r="B499" s="6"/>
      <c r="C499" s="6"/>
      <c r="D499" s="6"/>
      <c r="E499" s="6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</row>
    <row r="500" ht="15.0" customHeight="1">
      <c r="A500" s="2"/>
      <c r="B500" s="6"/>
      <c r="C500" s="6"/>
      <c r="D500" s="6"/>
      <c r="E500" s="6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</row>
    <row r="501" ht="15.0" customHeight="1">
      <c r="A501" s="2"/>
      <c r="B501" s="6"/>
      <c r="C501" s="6"/>
      <c r="D501" s="6"/>
      <c r="E501" s="6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</row>
    <row r="502" ht="15.0" customHeight="1">
      <c r="A502" s="2"/>
      <c r="B502" s="6"/>
      <c r="C502" s="6"/>
      <c r="D502" s="6"/>
      <c r="E502" s="6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</row>
    <row r="503" ht="15.0" customHeight="1">
      <c r="A503" s="2"/>
      <c r="B503" s="6"/>
      <c r="C503" s="6"/>
      <c r="D503" s="6"/>
      <c r="E503" s="6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</row>
    <row r="504" ht="15.0" customHeight="1">
      <c r="A504" s="2"/>
      <c r="B504" s="6"/>
      <c r="C504" s="6"/>
      <c r="D504" s="6"/>
      <c r="E504" s="6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</row>
    <row r="505" ht="15.0" customHeight="1">
      <c r="A505" s="2"/>
      <c r="B505" s="6"/>
      <c r="C505" s="6"/>
      <c r="D505" s="6"/>
      <c r="E505" s="6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</row>
    <row r="506" ht="15.0" customHeight="1">
      <c r="A506" s="2"/>
      <c r="B506" s="6"/>
      <c r="C506" s="6"/>
      <c r="D506" s="6"/>
      <c r="E506" s="6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</row>
    <row r="507" ht="15.0" customHeight="1">
      <c r="A507" s="2"/>
      <c r="B507" s="6"/>
      <c r="C507" s="6"/>
      <c r="D507" s="6"/>
      <c r="E507" s="6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</row>
    <row r="508" ht="15.0" customHeight="1">
      <c r="A508" s="2"/>
      <c r="B508" s="6"/>
      <c r="C508" s="6"/>
      <c r="D508" s="6"/>
      <c r="E508" s="6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</row>
    <row r="509" ht="15.0" customHeight="1">
      <c r="A509" s="2"/>
      <c r="B509" s="6"/>
      <c r="C509" s="6"/>
      <c r="D509" s="6"/>
      <c r="E509" s="6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</row>
    <row r="510" ht="15.0" customHeight="1">
      <c r="A510" s="2"/>
      <c r="B510" s="6"/>
      <c r="C510" s="6"/>
      <c r="D510" s="6"/>
      <c r="E510" s="6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</row>
    <row r="511" ht="15.0" customHeight="1">
      <c r="A511" s="2"/>
      <c r="B511" s="6"/>
      <c r="C511" s="6"/>
      <c r="D511" s="6"/>
      <c r="E511" s="6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</row>
    <row r="512" ht="15.0" customHeight="1">
      <c r="A512" s="2"/>
      <c r="B512" s="6"/>
      <c r="C512" s="6"/>
      <c r="D512" s="6"/>
      <c r="E512" s="6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</row>
    <row r="513" ht="15.0" customHeight="1">
      <c r="A513" s="2"/>
      <c r="B513" s="6"/>
      <c r="C513" s="6"/>
      <c r="D513" s="6"/>
      <c r="E513" s="6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</row>
    <row r="514" ht="15.0" customHeight="1">
      <c r="A514" s="2"/>
      <c r="B514" s="6"/>
      <c r="C514" s="6"/>
      <c r="D514" s="6"/>
      <c r="E514" s="6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</row>
    <row r="515" ht="15.0" customHeight="1">
      <c r="A515" s="2"/>
      <c r="B515" s="6"/>
      <c r="C515" s="6"/>
      <c r="D515" s="6"/>
      <c r="E515" s="6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</row>
    <row r="516" ht="15.0" customHeight="1">
      <c r="A516" s="2"/>
      <c r="B516" s="6"/>
      <c r="C516" s="6"/>
      <c r="D516" s="6"/>
      <c r="E516" s="6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</row>
    <row r="517" ht="15.0" customHeight="1">
      <c r="A517" s="2"/>
      <c r="B517" s="6"/>
      <c r="C517" s="6"/>
      <c r="D517" s="6"/>
      <c r="E517" s="6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</row>
    <row r="518" ht="15.0" customHeight="1">
      <c r="A518" s="2"/>
      <c r="B518" s="6"/>
      <c r="C518" s="6"/>
      <c r="D518" s="6"/>
      <c r="E518" s="6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</row>
    <row r="519" ht="15.0" customHeight="1">
      <c r="A519" s="2"/>
      <c r="B519" s="6"/>
      <c r="C519" s="6"/>
      <c r="D519" s="6"/>
      <c r="E519" s="6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</row>
    <row r="520" ht="15.0" customHeight="1">
      <c r="A520" s="2"/>
      <c r="B520" s="6"/>
      <c r="C520" s="6"/>
      <c r="D520" s="6"/>
      <c r="E520" s="6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</row>
    <row r="521" ht="15.0" customHeight="1">
      <c r="A521" s="2"/>
      <c r="B521" s="6"/>
      <c r="C521" s="6"/>
      <c r="D521" s="6"/>
      <c r="E521" s="6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</row>
    <row r="522" ht="15.0" customHeight="1">
      <c r="A522" s="2"/>
      <c r="B522" s="6"/>
      <c r="C522" s="6"/>
      <c r="D522" s="6"/>
      <c r="E522" s="6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</row>
    <row r="523" ht="15.0" customHeight="1">
      <c r="A523" s="2"/>
      <c r="B523" s="6"/>
      <c r="C523" s="6"/>
      <c r="D523" s="6"/>
      <c r="E523" s="6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</row>
    <row r="524" ht="15.0" customHeight="1">
      <c r="A524" s="2"/>
      <c r="B524" s="6"/>
      <c r="C524" s="6"/>
      <c r="D524" s="6"/>
      <c r="E524" s="6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</row>
    <row r="525" ht="15.0" customHeight="1">
      <c r="A525" s="2"/>
      <c r="B525" s="6"/>
      <c r="C525" s="6"/>
      <c r="D525" s="6"/>
      <c r="E525" s="6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</row>
    <row r="526" ht="15.0" customHeight="1">
      <c r="A526" s="2"/>
      <c r="B526" s="6"/>
      <c r="C526" s="6"/>
      <c r="D526" s="6"/>
      <c r="E526" s="6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</row>
    <row r="527" ht="15.0" customHeight="1">
      <c r="A527" s="2"/>
      <c r="B527" s="6"/>
      <c r="C527" s="6"/>
      <c r="D527" s="6"/>
      <c r="E527" s="6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</row>
    <row r="528" ht="15.0" customHeight="1">
      <c r="A528" s="2"/>
      <c r="B528" s="6"/>
      <c r="C528" s="6"/>
      <c r="D528" s="6"/>
      <c r="E528" s="6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</row>
    <row r="529" ht="15.0" customHeight="1">
      <c r="A529" s="2"/>
      <c r="B529" s="6"/>
      <c r="C529" s="6"/>
      <c r="D529" s="6"/>
      <c r="E529" s="6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</row>
    <row r="530" ht="15.0" customHeight="1">
      <c r="A530" s="2"/>
      <c r="B530" s="6"/>
      <c r="C530" s="6"/>
      <c r="D530" s="6"/>
      <c r="E530" s="6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</row>
    <row r="531" ht="15.0" customHeight="1">
      <c r="A531" s="2"/>
      <c r="B531" s="6"/>
      <c r="C531" s="6"/>
      <c r="D531" s="6"/>
      <c r="E531" s="6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</row>
    <row r="532" ht="15.0" customHeight="1">
      <c r="A532" s="2"/>
      <c r="B532" s="6"/>
      <c r="C532" s="6"/>
      <c r="D532" s="6"/>
      <c r="E532" s="6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</row>
    <row r="533" ht="15.0" customHeight="1">
      <c r="A533" s="2"/>
      <c r="B533" s="6"/>
      <c r="C533" s="6"/>
      <c r="D533" s="6"/>
      <c r="E533" s="6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</row>
    <row r="534" ht="15.0" customHeight="1">
      <c r="A534" s="2"/>
      <c r="B534" s="6"/>
      <c r="C534" s="6"/>
      <c r="D534" s="6"/>
      <c r="E534" s="6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</row>
    <row r="535" ht="15.0" customHeight="1">
      <c r="A535" s="2"/>
      <c r="B535" s="6"/>
      <c r="C535" s="6"/>
      <c r="D535" s="6"/>
      <c r="E535" s="6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</row>
    <row r="536" ht="15.0" customHeight="1">
      <c r="A536" s="2"/>
      <c r="B536" s="6"/>
      <c r="C536" s="6"/>
      <c r="D536" s="6"/>
      <c r="E536" s="6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</row>
    <row r="537" ht="15.0" customHeight="1">
      <c r="A537" s="2"/>
      <c r="B537" s="6"/>
      <c r="C537" s="6"/>
      <c r="D537" s="6"/>
      <c r="E537" s="6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</row>
    <row r="538" ht="15.0" customHeight="1">
      <c r="A538" s="2"/>
      <c r="B538" s="6"/>
      <c r="C538" s="6"/>
      <c r="D538" s="6"/>
      <c r="E538" s="6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</row>
    <row r="539" ht="15.0" customHeight="1">
      <c r="A539" s="2"/>
      <c r="B539" s="6"/>
      <c r="C539" s="6"/>
      <c r="D539" s="6"/>
      <c r="E539" s="6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</row>
    <row r="540" ht="15.0" customHeight="1">
      <c r="A540" s="2"/>
      <c r="B540" s="6"/>
      <c r="C540" s="6"/>
      <c r="D540" s="6"/>
      <c r="E540" s="6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</row>
    <row r="541" ht="15.0" customHeight="1">
      <c r="A541" s="2"/>
      <c r="B541" s="6"/>
      <c r="C541" s="6"/>
      <c r="D541" s="6"/>
      <c r="E541" s="6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</row>
    <row r="542" ht="15.0" customHeight="1">
      <c r="A542" s="2"/>
      <c r="B542" s="6"/>
      <c r="C542" s="6"/>
      <c r="D542" s="6"/>
      <c r="E542" s="6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</row>
    <row r="543" ht="15.0" customHeight="1">
      <c r="A543" s="2"/>
      <c r="B543" s="6"/>
      <c r="C543" s="6"/>
      <c r="D543" s="6"/>
      <c r="E543" s="6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</row>
    <row r="544" ht="15.0" customHeight="1">
      <c r="A544" s="2"/>
      <c r="B544" s="6"/>
      <c r="C544" s="6"/>
      <c r="D544" s="6"/>
      <c r="E544" s="6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</row>
    <row r="545" ht="15.0" customHeight="1">
      <c r="A545" s="2"/>
      <c r="B545" s="6"/>
      <c r="C545" s="6"/>
      <c r="D545" s="6"/>
      <c r="E545" s="6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</row>
    <row r="546" ht="15.0" customHeight="1">
      <c r="A546" s="2"/>
      <c r="B546" s="6"/>
      <c r="C546" s="6"/>
      <c r="D546" s="6"/>
      <c r="E546" s="6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</row>
    <row r="547" ht="15.0" customHeight="1">
      <c r="A547" s="2"/>
      <c r="B547" s="6"/>
      <c r="C547" s="6"/>
      <c r="D547" s="6"/>
      <c r="E547" s="6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</row>
    <row r="548" ht="15.0" customHeight="1">
      <c r="A548" s="2"/>
      <c r="B548" s="6"/>
      <c r="C548" s="6"/>
      <c r="D548" s="6"/>
      <c r="E548" s="6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</row>
    <row r="549" ht="15.0" customHeight="1">
      <c r="A549" s="2"/>
      <c r="B549" s="6"/>
      <c r="C549" s="6"/>
      <c r="D549" s="6"/>
      <c r="E549" s="6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</row>
    <row r="550" ht="15.0" customHeight="1">
      <c r="A550" s="2"/>
      <c r="B550" s="6"/>
      <c r="C550" s="6"/>
      <c r="D550" s="6"/>
      <c r="E550" s="6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</row>
    <row r="551" ht="15.0" customHeight="1">
      <c r="A551" s="2"/>
      <c r="B551" s="6"/>
      <c r="C551" s="6"/>
      <c r="D551" s="6"/>
      <c r="E551" s="6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</row>
    <row r="552" ht="15.0" customHeight="1">
      <c r="A552" s="2"/>
      <c r="B552" s="6"/>
      <c r="C552" s="6"/>
      <c r="D552" s="6"/>
      <c r="E552" s="6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</row>
    <row r="553" ht="15.0" customHeight="1">
      <c r="A553" s="2"/>
      <c r="B553" s="6"/>
      <c r="C553" s="6"/>
      <c r="D553" s="6"/>
      <c r="E553" s="6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</row>
    <row r="554" ht="15.0" customHeight="1">
      <c r="A554" s="2"/>
      <c r="B554" s="6"/>
      <c r="C554" s="6"/>
      <c r="D554" s="6"/>
      <c r="E554" s="6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</row>
    <row r="555" ht="15.0" customHeight="1">
      <c r="A555" s="2"/>
      <c r="B555" s="6"/>
      <c r="C555" s="6"/>
      <c r="D555" s="6"/>
      <c r="E555" s="6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</row>
    <row r="556" ht="15.0" customHeight="1">
      <c r="A556" s="2"/>
      <c r="B556" s="6"/>
      <c r="C556" s="6"/>
      <c r="D556" s="6"/>
      <c r="E556" s="6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</row>
    <row r="557" ht="15.0" customHeight="1">
      <c r="A557" s="2"/>
      <c r="B557" s="6"/>
      <c r="C557" s="6"/>
      <c r="D557" s="6"/>
      <c r="E557" s="6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</row>
    <row r="558" ht="15.0" customHeight="1">
      <c r="A558" s="2"/>
      <c r="B558" s="6"/>
      <c r="C558" s="6"/>
      <c r="D558" s="6"/>
      <c r="E558" s="6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</row>
    <row r="559" ht="15.0" customHeight="1">
      <c r="A559" s="2"/>
      <c r="B559" s="6"/>
      <c r="C559" s="6"/>
      <c r="D559" s="6"/>
      <c r="E559" s="6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</row>
    <row r="560" ht="15.0" customHeight="1">
      <c r="A560" s="2"/>
      <c r="B560" s="6"/>
      <c r="C560" s="6"/>
      <c r="D560" s="6"/>
      <c r="E560" s="6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</row>
    <row r="561" ht="15.0" customHeight="1">
      <c r="A561" s="2"/>
      <c r="B561" s="6"/>
      <c r="C561" s="6"/>
      <c r="D561" s="6"/>
      <c r="E561" s="6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</row>
    <row r="562" ht="15.0" customHeight="1">
      <c r="A562" s="2"/>
      <c r="B562" s="6"/>
      <c r="C562" s="6"/>
      <c r="D562" s="6"/>
      <c r="E562" s="6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</row>
    <row r="563" ht="15.0" customHeight="1">
      <c r="A563" s="2"/>
      <c r="B563" s="6"/>
      <c r="C563" s="6"/>
      <c r="D563" s="6"/>
      <c r="E563" s="6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</row>
    <row r="564" ht="15.0" customHeight="1">
      <c r="A564" s="2"/>
      <c r="B564" s="6"/>
      <c r="C564" s="6"/>
      <c r="D564" s="6"/>
      <c r="E564" s="6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</row>
    <row r="565" ht="15.0" customHeight="1">
      <c r="A565" s="2"/>
      <c r="B565" s="6"/>
      <c r="C565" s="6"/>
      <c r="D565" s="6"/>
      <c r="E565" s="6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</row>
    <row r="566" ht="15.0" customHeight="1">
      <c r="A566" s="2"/>
      <c r="B566" s="6"/>
      <c r="C566" s="6"/>
      <c r="D566" s="6"/>
      <c r="E566" s="6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</row>
    <row r="567" ht="15.0" customHeight="1">
      <c r="A567" s="2"/>
      <c r="B567" s="6"/>
      <c r="C567" s="6"/>
      <c r="D567" s="6"/>
      <c r="E567" s="6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</row>
    <row r="568" ht="15.0" customHeight="1">
      <c r="A568" s="2"/>
      <c r="B568" s="6"/>
      <c r="C568" s="6"/>
      <c r="D568" s="6"/>
      <c r="E568" s="6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</row>
    <row r="569" ht="15.0" customHeight="1">
      <c r="A569" s="2"/>
      <c r="B569" s="6"/>
      <c r="C569" s="6"/>
      <c r="D569" s="6"/>
      <c r="E569" s="6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</row>
    <row r="570" ht="15.0" customHeight="1">
      <c r="A570" s="2"/>
      <c r="B570" s="6"/>
      <c r="C570" s="6"/>
      <c r="D570" s="6"/>
      <c r="E570" s="6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</row>
    <row r="571" ht="15.0" customHeight="1">
      <c r="A571" s="2"/>
      <c r="B571" s="6"/>
      <c r="C571" s="6"/>
      <c r="D571" s="6"/>
      <c r="E571" s="6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</row>
    <row r="572" ht="15.0" customHeight="1">
      <c r="A572" s="2"/>
      <c r="B572" s="6"/>
      <c r="C572" s="6"/>
      <c r="D572" s="6"/>
      <c r="E572" s="6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</row>
    <row r="573" ht="15.0" customHeight="1">
      <c r="A573" s="2"/>
      <c r="B573" s="6"/>
      <c r="C573" s="6"/>
      <c r="D573" s="6"/>
      <c r="E573" s="6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</row>
    <row r="574" ht="15.0" customHeight="1">
      <c r="A574" s="2"/>
      <c r="B574" s="6"/>
      <c r="C574" s="6"/>
      <c r="D574" s="6"/>
      <c r="E574" s="6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</row>
    <row r="575" ht="15.0" customHeight="1">
      <c r="A575" s="2"/>
      <c r="B575" s="6"/>
      <c r="C575" s="6"/>
      <c r="D575" s="6"/>
      <c r="E575" s="6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</row>
    <row r="576" ht="15.0" customHeight="1">
      <c r="A576" s="2"/>
      <c r="B576" s="6"/>
      <c r="C576" s="6"/>
      <c r="D576" s="6"/>
      <c r="E576" s="6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</row>
    <row r="577" ht="15.0" customHeight="1">
      <c r="A577" s="2"/>
      <c r="B577" s="6"/>
      <c r="C577" s="6"/>
      <c r="D577" s="6"/>
      <c r="E577" s="6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</row>
    <row r="578" ht="15.0" customHeight="1">
      <c r="A578" s="2"/>
      <c r="B578" s="6"/>
      <c r="C578" s="6"/>
      <c r="D578" s="6"/>
      <c r="E578" s="6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</row>
    <row r="579" ht="15.0" customHeight="1">
      <c r="A579" s="2"/>
      <c r="B579" s="6"/>
      <c r="C579" s="6"/>
      <c r="D579" s="6"/>
      <c r="E579" s="6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</row>
    <row r="580" ht="15.0" customHeight="1">
      <c r="A580" s="2"/>
      <c r="B580" s="6"/>
      <c r="C580" s="6"/>
      <c r="D580" s="6"/>
      <c r="E580" s="6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</row>
    <row r="581" ht="15.0" customHeight="1">
      <c r="A581" s="2"/>
      <c r="B581" s="6"/>
      <c r="C581" s="6"/>
      <c r="D581" s="6"/>
      <c r="E581" s="6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</row>
    <row r="582" ht="15.0" customHeight="1">
      <c r="A582" s="2"/>
      <c r="B582" s="6"/>
      <c r="C582" s="6"/>
      <c r="D582" s="6"/>
      <c r="E582" s="6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</row>
    <row r="583" ht="15.0" customHeight="1">
      <c r="A583" s="2"/>
      <c r="B583" s="6"/>
      <c r="C583" s="6"/>
      <c r="D583" s="6"/>
      <c r="E583" s="6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</row>
    <row r="584" ht="15.0" customHeight="1">
      <c r="A584" s="2"/>
      <c r="B584" s="6"/>
      <c r="C584" s="6"/>
      <c r="D584" s="6"/>
      <c r="E584" s="6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</row>
    <row r="585" ht="15.0" customHeight="1">
      <c r="A585" s="2"/>
      <c r="B585" s="6"/>
      <c r="C585" s="6"/>
      <c r="D585" s="6"/>
      <c r="E585" s="6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</row>
    <row r="586" ht="15.0" customHeight="1">
      <c r="A586" s="2"/>
      <c r="B586" s="6"/>
      <c r="C586" s="6"/>
      <c r="D586" s="6"/>
      <c r="E586" s="6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</row>
    <row r="587" ht="15.0" customHeight="1">
      <c r="A587" s="2"/>
      <c r="B587" s="6"/>
      <c r="C587" s="6"/>
      <c r="D587" s="6"/>
      <c r="E587" s="6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</row>
    <row r="588" ht="15.0" customHeight="1">
      <c r="A588" s="2"/>
      <c r="B588" s="6"/>
      <c r="C588" s="6"/>
      <c r="D588" s="6"/>
      <c r="E588" s="6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</row>
    <row r="589" ht="15.0" customHeight="1">
      <c r="A589" s="2"/>
      <c r="B589" s="6"/>
      <c r="C589" s="6"/>
      <c r="D589" s="6"/>
      <c r="E589" s="6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</row>
    <row r="590" ht="15.0" customHeight="1">
      <c r="A590" s="2"/>
      <c r="B590" s="6"/>
      <c r="C590" s="6"/>
      <c r="D590" s="6"/>
      <c r="E590" s="6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</row>
    <row r="591" ht="15.0" customHeight="1">
      <c r="A591" s="2"/>
      <c r="B591" s="6"/>
      <c r="C591" s="6"/>
      <c r="D591" s="6"/>
      <c r="E591" s="6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</row>
    <row r="592" ht="15.0" customHeight="1">
      <c r="A592" s="2"/>
      <c r="B592" s="6"/>
      <c r="C592" s="6"/>
      <c r="D592" s="6"/>
      <c r="E592" s="6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</row>
    <row r="593" ht="15.0" customHeight="1">
      <c r="A593" s="2"/>
      <c r="B593" s="6"/>
      <c r="C593" s="6"/>
      <c r="D593" s="6"/>
      <c r="E593" s="6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</row>
    <row r="594" ht="15.0" customHeight="1">
      <c r="A594" s="2"/>
      <c r="B594" s="6"/>
      <c r="C594" s="6"/>
      <c r="D594" s="6"/>
      <c r="E594" s="6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</row>
    <row r="595" ht="15.0" customHeight="1">
      <c r="A595" s="2"/>
      <c r="B595" s="6"/>
      <c r="C595" s="6"/>
      <c r="D595" s="6"/>
      <c r="E595" s="6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</row>
    <row r="596" ht="15.0" customHeight="1">
      <c r="A596" s="2"/>
      <c r="B596" s="6"/>
      <c r="C596" s="6"/>
      <c r="D596" s="6"/>
      <c r="E596" s="6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</row>
    <row r="597" ht="15.0" customHeight="1">
      <c r="A597" s="2"/>
      <c r="B597" s="6"/>
      <c r="C597" s="6"/>
      <c r="D597" s="6"/>
      <c r="E597" s="6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</row>
    <row r="598" ht="15.0" customHeight="1">
      <c r="A598" s="2"/>
      <c r="B598" s="6"/>
      <c r="C598" s="6"/>
      <c r="D598" s="6"/>
      <c r="E598" s="6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</row>
    <row r="599" ht="15.0" customHeight="1">
      <c r="A599" s="2"/>
      <c r="B599" s="6"/>
      <c r="C599" s="6"/>
      <c r="D599" s="6"/>
      <c r="E599" s="6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</row>
    <row r="600" ht="15.0" customHeight="1">
      <c r="A600" s="2"/>
      <c r="B600" s="6"/>
      <c r="C600" s="6"/>
      <c r="D600" s="6"/>
      <c r="E600" s="6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</row>
    <row r="601" ht="15.0" customHeight="1">
      <c r="A601" s="2"/>
      <c r="B601" s="6"/>
      <c r="C601" s="6"/>
      <c r="D601" s="6"/>
      <c r="E601" s="6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</row>
    <row r="602" ht="15.0" customHeight="1">
      <c r="A602" s="2"/>
      <c r="B602" s="6"/>
      <c r="C602" s="6"/>
      <c r="D602" s="6"/>
      <c r="E602" s="6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</row>
    <row r="603" ht="15.0" customHeight="1">
      <c r="A603" s="2"/>
      <c r="B603" s="6"/>
      <c r="C603" s="6"/>
      <c r="D603" s="6"/>
      <c r="E603" s="6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</row>
    <row r="604" ht="15.0" customHeight="1">
      <c r="A604" s="2"/>
      <c r="B604" s="6"/>
      <c r="C604" s="6"/>
      <c r="D604" s="6"/>
      <c r="E604" s="6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</row>
    <row r="605" ht="15.0" customHeight="1">
      <c r="A605" s="2"/>
      <c r="B605" s="6"/>
      <c r="C605" s="6"/>
      <c r="D605" s="6"/>
      <c r="E605" s="6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</row>
    <row r="606" ht="15.0" customHeight="1">
      <c r="A606" s="2"/>
      <c r="B606" s="6"/>
      <c r="C606" s="6"/>
      <c r="D606" s="6"/>
      <c r="E606" s="6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</row>
    <row r="607" ht="15.0" customHeight="1">
      <c r="A607" s="2"/>
      <c r="B607" s="6"/>
      <c r="C607" s="6"/>
      <c r="D607" s="6"/>
      <c r="E607" s="6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</row>
    <row r="608" ht="15.0" customHeight="1">
      <c r="A608" s="2"/>
      <c r="B608" s="6"/>
      <c r="C608" s="6"/>
      <c r="D608" s="6"/>
      <c r="E608" s="6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</row>
    <row r="609" ht="15.0" customHeight="1">
      <c r="A609" s="2"/>
      <c r="B609" s="6"/>
      <c r="C609" s="6"/>
      <c r="D609" s="6"/>
      <c r="E609" s="6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</row>
    <row r="610" ht="15.0" customHeight="1">
      <c r="A610" s="2"/>
      <c r="B610" s="6"/>
      <c r="C610" s="6"/>
      <c r="D610" s="6"/>
      <c r="E610" s="6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</row>
    <row r="611" ht="15.0" customHeight="1">
      <c r="A611" s="2"/>
      <c r="B611" s="6"/>
      <c r="C611" s="6"/>
      <c r="D611" s="6"/>
      <c r="E611" s="6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</row>
    <row r="612" ht="15.0" customHeight="1">
      <c r="A612" s="2"/>
      <c r="B612" s="6"/>
      <c r="C612" s="6"/>
      <c r="D612" s="6"/>
      <c r="E612" s="6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</row>
    <row r="613" ht="15.0" customHeight="1">
      <c r="A613" s="2"/>
      <c r="B613" s="6"/>
      <c r="C613" s="6"/>
      <c r="D613" s="6"/>
      <c r="E613" s="6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</row>
    <row r="614" ht="15.0" customHeight="1">
      <c r="A614" s="2"/>
      <c r="B614" s="6"/>
      <c r="C614" s="6"/>
      <c r="D614" s="6"/>
      <c r="E614" s="6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</row>
    <row r="615" ht="15.0" customHeight="1">
      <c r="A615" s="2"/>
      <c r="B615" s="6"/>
      <c r="C615" s="6"/>
      <c r="D615" s="6"/>
      <c r="E615" s="6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</row>
    <row r="616" ht="15.0" customHeight="1">
      <c r="A616" s="2"/>
      <c r="B616" s="6"/>
      <c r="C616" s="6"/>
      <c r="D616" s="6"/>
      <c r="E616" s="6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</row>
    <row r="617" ht="15.0" customHeight="1">
      <c r="A617" s="2"/>
      <c r="B617" s="6"/>
      <c r="C617" s="6"/>
      <c r="D617" s="6"/>
      <c r="E617" s="6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</row>
    <row r="618" ht="15.0" customHeight="1">
      <c r="A618" s="2"/>
      <c r="B618" s="6"/>
      <c r="C618" s="6"/>
      <c r="D618" s="6"/>
      <c r="E618" s="6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</row>
    <row r="619" ht="15.0" customHeight="1">
      <c r="A619" s="2"/>
      <c r="B619" s="6"/>
      <c r="C619" s="6"/>
      <c r="D619" s="6"/>
      <c r="E619" s="6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</row>
    <row r="620" ht="15.0" customHeight="1">
      <c r="A620" s="2"/>
      <c r="B620" s="6"/>
      <c r="C620" s="6"/>
      <c r="D620" s="6"/>
      <c r="E620" s="6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</row>
    <row r="621" ht="15.0" customHeight="1">
      <c r="A621" s="2"/>
      <c r="B621" s="6"/>
      <c r="C621" s="6"/>
      <c r="D621" s="6"/>
      <c r="E621" s="6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</row>
    <row r="622" ht="15.0" customHeight="1">
      <c r="A622" s="2"/>
      <c r="B622" s="6"/>
      <c r="C622" s="6"/>
      <c r="D622" s="6"/>
      <c r="E622" s="6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</row>
    <row r="623" ht="15.0" customHeight="1">
      <c r="A623" s="2"/>
      <c r="B623" s="6"/>
      <c r="C623" s="6"/>
      <c r="D623" s="6"/>
      <c r="E623" s="6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</row>
    <row r="624" ht="15.0" customHeight="1">
      <c r="A624" s="2"/>
      <c r="B624" s="6"/>
      <c r="C624" s="6"/>
      <c r="D624" s="6"/>
      <c r="E624" s="6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</row>
    <row r="625" ht="15.0" customHeight="1">
      <c r="A625" s="2"/>
      <c r="B625" s="6"/>
      <c r="C625" s="6"/>
      <c r="D625" s="6"/>
      <c r="E625" s="6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</row>
    <row r="626" ht="15.0" customHeight="1">
      <c r="A626" s="2"/>
      <c r="B626" s="6"/>
      <c r="C626" s="6"/>
      <c r="D626" s="6"/>
      <c r="E626" s="6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</row>
    <row r="627" ht="15.0" customHeight="1">
      <c r="A627" s="2"/>
      <c r="B627" s="6"/>
      <c r="C627" s="6"/>
      <c r="D627" s="6"/>
      <c r="E627" s="6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</row>
    <row r="628" ht="15.0" customHeight="1">
      <c r="A628" s="2"/>
      <c r="B628" s="6"/>
      <c r="C628" s="6"/>
      <c r="D628" s="6"/>
      <c r="E628" s="6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</row>
    <row r="629" ht="15.0" customHeight="1">
      <c r="A629" s="2"/>
      <c r="B629" s="6"/>
      <c r="C629" s="6"/>
      <c r="D629" s="6"/>
      <c r="E629" s="6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</row>
    <row r="630" ht="15.0" customHeight="1">
      <c r="A630" s="2"/>
      <c r="B630" s="6"/>
      <c r="C630" s="6"/>
      <c r="D630" s="6"/>
      <c r="E630" s="6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</row>
    <row r="631" ht="15.0" customHeight="1">
      <c r="A631" s="2"/>
      <c r="B631" s="6"/>
      <c r="C631" s="6"/>
      <c r="D631" s="6"/>
      <c r="E631" s="6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</row>
    <row r="632" ht="15.0" customHeight="1">
      <c r="A632" s="2"/>
      <c r="B632" s="6"/>
      <c r="C632" s="6"/>
      <c r="D632" s="6"/>
      <c r="E632" s="6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</row>
    <row r="633" ht="15.0" customHeight="1">
      <c r="A633" s="2"/>
      <c r="B633" s="6"/>
      <c r="C633" s="6"/>
      <c r="D633" s="6"/>
      <c r="E633" s="6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</row>
    <row r="634" ht="15.0" customHeight="1">
      <c r="A634" s="2"/>
      <c r="B634" s="6"/>
      <c r="C634" s="6"/>
      <c r="D634" s="6"/>
      <c r="E634" s="6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</row>
    <row r="635" ht="15.0" customHeight="1">
      <c r="A635" s="2"/>
      <c r="B635" s="6"/>
      <c r="C635" s="6"/>
      <c r="D635" s="6"/>
      <c r="E635" s="6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</row>
    <row r="636" ht="15.0" customHeight="1">
      <c r="A636" s="2"/>
      <c r="B636" s="6"/>
      <c r="C636" s="6"/>
      <c r="D636" s="6"/>
      <c r="E636" s="6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</row>
    <row r="637" ht="15.0" customHeight="1">
      <c r="A637" s="2"/>
      <c r="B637" s="6"/>
      <c r="C637" s="6"/>
      <c r="D637" s="6"/>
      <c r="E637" s="6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</row>
    <row r="638" ht="15.0" customHeight="1">
      <c r="A638" s="2"/>
      <c r="B638" s="6"/>
      <c r="C638" s="6"/>
      <c r="D638" s="6"/>
      <c r="E638" s="6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</row>
    <row r="639" ht="15.0" customHeight="1">
      <c r="A639" s="2"/>
      <c r="B639" s="6"/>
      <c r="C639" s="6"/>
      <c r="D639" s="6"/>
      <c r="E639" s="6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</row>
    <row r="640" ht="15.0" customHeight="1">
      <c r="A640" s="2"/>
      <c r="B640" s="6"/>
      <c r="C640" s="6"/>
      <c r="D640" s="6"/>
      <c r="E640" s="6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</row>
    <row r="641" ht="15.0" customHeight="1">
      <c r="A641" s="2"/>
      <c r="B641" s="6"/>
      <c r="C641" s="6"/>
      <c r="D641" s="6"/>
      <c r="E641" s="6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</row>
    <row r="642" ht="15.0" customHeight="1">
      <c r="A642" s="2"/>
      <c r="B642" s="6"/>
      <c r="C642" s="6"/>
      <c r="D642" s="6"/>
      <c r="E642" s="6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</row>
    <row r="643" ht="15.0" customHeight="1">
      <c r="A643" s="2"/>
      <c r="B643" s="6"/>
      <c r="C643" s="6"/>
      <c r="D643" s="6"/>
      <c r="E643" s="6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</row>
    <row r="644" ht="15.0" customHeight="1">
      <c r="A644" s="2"/>
      <c r="B644" s="6"/>
      <c r="C644" s="6"/>
      <c r="D644" s="6"/>
      <c r="E644" s="6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</row>
    <row r="645" ht="15.0" customHeight="1">
      <c r="A645" s="2"/>
      <c r="B645" s="6"/>
      <c r="C645" s="6"/>
      <c r="D645" s="6"/>
      <c r="E645" s="6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</row>
    <row r="646" ht="15.0" customHeight="1">
      <c r="A646" s="2"/>
      <c r="B646" s="6"/>
      <c r="C646" s="6"/>
      <c r="D646" s="6"/>
      <c r="E646" s="6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</row>
    <row r="647" ht="15.0" customHeight="1">
      <c r="A647" s="2"/>
      <c r="B647" s="6"/>
      <c r="C647" s="6"/>
      <c r="D647" s="6"/>
      <c r="E647" s="6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</row>
    <row r="648" ht="15.0" customHeight="1">
      <c r="A648" s="2"/>
      <c r="B648" s="6"/>
      <c r="C648" s="6"/>
      <c r="D648" s="6"/>
      <c r="E648" s="6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</row>
    <row r="649" ht="15.0" customHeight="1">
      <c r="A649" s="2"/>
      <c r="B649" s="6"/>
      <c r="C649" s="6"/>
      <c r="D649" s="6"/>
      <c r="E649" s="6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</row>
    <row r="650" ht="15.0" customHeight="1">
      <c r="A650" s="2"/>
      <c r="B650" s="6"/>
      <c r="C650" s="6"/>
      <c r="D650" s="6"/>
      <c r="E650" s="6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</row>
    <row r="651" ht="15.0" customHeight="1">
      <c r="A651" s="2"/>
      <c r="B651" s="6"/>
      <c r="C651" s="6"/>
      <c r="D651" s="6"/>
      <c r="E651" s="6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</row>
    <row r="652" ht="15.0" customHeight="1">
      <c r="A652" s="2"/>
      <c r="B652" s="6"/>
      <c r="C652" s="6"/>
      <c r="D652" s="6"/>
      <c r="E652" s="6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</row>
    <row r="653" ht="15.0" customHeight="1">
      <c r="A653" s="2"/>
      <c r="B653" s="6"/>
      <c r="C653" s="6"/>
      <c r="D653" s="6"/>
      <c r="E653" s="6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</row>
    <row r="654" ht="15.0" customHeight="1">
      <c r="A654" s="2"/>
      <c r="B654" s="6"/>
      <c r="C654" s="6"/>
      <c r="D654" s="6"/>
      <c r="E654" s="6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</row>
    <row r="655" ht="15.0" customHeight="1">
      <c r="A655" s="2"/>
      <c r="B655" s="6"/>
      <c r="C655" s="6"/>
      <c r="D655" s="6"/>
      <c r="E655" s="6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</row>
    <row r="656" ht="15.0" customHeight="1">
      <c r="A656" s="2"/>
      <c r="B656" s="6"/>
      <c r="C656" s="6"/>
      <c r="D656" s="6"/>
      <c r="E656" s="6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</row>
    <row r="657" ht="15.0" customHeight="1">
      <c r="A657" s="2"/>
      <c r="B657" s="6"/>
      <c r="C657" s="6"/>
      <c r="D657" s="6"/>
      <c r="E657" s="6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</row>
    <row r="658" ht="15.0" customHeight="1">
      <c r="A658" s="2"/>
      <c r="B658" s="6"/>
      <c r="C658" s="6"/>
      <c r="D658" s="6"/>
      <c r="E658" s="6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</row>
    <row r="659" ht="15.0" customHeight="1">
      <c r="A659" s="2"/>
      <c r="B659" s="6"/>
      <c r="C659" s="6"/>
      <c r="D659" s="6"/>
      <c r="E659" s="6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</row>
    <row r="660" ht="15.0" customHeight="1">
      <c r="A660" s="2"/>
      <c r="B660" s="6"/>
      <c r="C660" s="6"/>
      <c r="D660" s="6"/>
      <c r="E660" s="6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</row>
    <row r="661" ht="15.0" customHeight="1">
      <c r="A661" s="2"/>
      <c r="B661" s="6"/>
      <c r="C661" s="6"/>
      <c r="D661" s="6"/>
      <c r="E661" s="6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</row>
    <row r="662" ht="15.0" customHeight="1">
      <c r="A662" s="2"/>
      <c r="B662" s="6"/>
      <c r="C662" s="6"/>
      <c r="D662" s="6"/>
      <c r="E662" s="6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</row>
    <row r="663" ht="15.0" customHeight="1">
      <c r="A663" s="2"/>
      <c r="B663" s="6"/>
      <c r="C663" s="6"/>
      <c r="D663" s="6"/>
      <c r="E663" s="6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</row>
    <row r="664" ht="15.0" customHeight="1">
      <c r="A664" s="2"/>
      <c r="B664" s="6"/>
      <c r="C664" s="6"/>
      <c r="D664" s="6"/>
      <c r="E664" s="6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</row>
    <row r="665" ht="15.0" customHeight="1">
      <c r="A665" s="2"/>
      <c r="B665" s="6"/>
      <c r="C665" s="6"/>
      <c r="D665" s="6"/>
      <c r="E665" s="6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</row>
    <row r="666" ht="15.0" customHeight="1">
      <c r="A666" s="2"/>
      <c r="B666" s="6"/>
      <c r="C666" s="6"/>
      <c r="D666" s="6"/>
      <c r="E666" s="6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</row>
    <row r="667" ht="15.0" customHeight="1">
      <c r="A667" s="2"/>
      <c r="B667" s="6"/>
      <c r="C667" s="6"/>
      <c r="D667" s="6"/>
      <c r="E667" s="6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</row>
    <row r="668" ht="15.0" customHeight="1">
      <c r="A668" s="2"/>
      <c r="B668" s="6"/>
      <c r="C668" s="6"/>
      <c r="D668" s="6"/>
      <c r="E668" s="6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</row>
    <row r="669" ht="15.0" customHeight="1">
      <c r="A669" s="2"/>
      <c r="B669" s="6"/>
      <c r="C669" s="6"/>
      <c r="D669" s="6"/>
      <c r="E669" s="6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</row>
    <row r="670" ht="15.0" customHeight="1">
      <c r="A670" s="2"/>
      <c r="B670" s="6"/>
      <c r="C670" s="6"/>
      <c r="D670" s="6"/>
      <c r="E670" s="6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</row>
    <row r="671" ht="15.0" customHeight="1">
      <c r="A671" s="2"/>
      <c r="B671" s="6"/>
      <c r="C671" s="6"/>
      <c r="D671" s="6"/>
      <c r="E671" s="6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</row>
    <row r="672" ht="15.0" customHeight="1">
      <c r="A672" s="2"/>
      <c r="B672" s="6"/>
      <c r="C672" s="6"/>
      <c r="D672" s="6"/>
      <c r="E672" s="6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</row>
    <row r="673" ht="15.0" customHeight="1">
      <c r="A673" s="2"/>
      <c r="B673" s="6"/>
      <c r="C673" s="6"/>
      <c r="D673" s="6"/>
      <c r="E673" s="6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</row>
    <row r="674" ht="15.0" customHeight="1">
      <c r="A674" s="2"/>
      <c r="B674" s="6"/>
      <c r="C674" s="6"/>
      <c r="D674" s="6"/>
      <c r="E674" s="6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</row>
    <row r="675" ht="15.0" customHeight="1">
      <c r="A675" s="2"/>
      <c r="B675" s="6"/>
      <c r="C675" s="6"/>
      <c r="D675" s="6"/>
      <c r="E675" s="6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</row>
    <row r="676" ht="15.0" customHeight="1">
      <c r="A676" s="2"/>
      <c r="B676" s="6"/>
      <c r="C676" s="6"/>
      <c r="D676" s="6"/>
      <c r="E676" s="6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</row>
    <row r="677" ht="15.0" customHeight="1">
      <c r="A677" s="2"/>
      <c r="B677" s="6"/>
      <c r="C677" s="6"/>
      <c r="D677" s="6"/>
      <c r="E677" s="6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</row>
    <row r="678" ht="15.0" customHeight="1">
      <c r="A678" s="2"/>
      <c r="B678" s="6"/>
      <c r="C678" s="6"/>
      <c r="D678" s="6"/>
      <c r="E678" s="6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</row>
    <row r="679" ht="15.0" customHeight="1">
      <c r="A679" s="2"/>
      <c r="B679" s="6"/>
      <c r="C679" s="6"/>
      <c r="D679" s="6"/>
      <c r="E679" s="6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</row>
    <row r="680" ht="15.0" customHeight="1">
      <c r="A680" s="2"/>
      <c r="B680" s="6"/>
      <c r="C680" s="6"/>
      <c r="D680" s="6"/>
      <c r="E680" s="6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</row>
    <row r="681" ht="15.0" customHeight="1">
      <c r="A681" s="2"/>
      <c r="B681" s="6"/>
      <c r="C681" s="6"/>
      <c r="D681" s="6"/>
      <c r="E681" s="6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</row>
    <row r="682" ht="15.0" customHeight="1">
      <c r="A682" s="2"/>
      <c r="B682" s="6"/>
      <c r="C682" s="6"/>
      <c r="D682" s="6"/>
      <c r="E682" s="6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</row>
    <row r="683" ht="15.0" customHeight="1">
      <c r="A683" s="2"/>
      <c r="B683" s="6"/>
      <c r="C683" s="6"/>
      <c r="D683" s="6"/>
      <c r="E683" s="6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</row>
    <row r="684" ht="15.0" customHeight="1">
      <c r="A684" s="2"/>
      <c r="B684" s="6"/>
      <c r="C684" s="6"/>
      <c r="D684" s="6"/>
      <c r="E684" s="6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</row>
    <row r="685" ht="15.0" customHeight="1">
      <c r="A685" s="2"/>
      <c r="B685" s="6"/>
      <c r="C685" s="6"/>
      <c r="D685" s="6"/>
      <c r="E685" s="6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</row>
    <row r="686" ht="15.0" customHeight="1">
      <c r="A686" s="2"/>
      <c r="B686" s="6"/>
      <c r="C686" s="6"/>
      <c r="D686" s="6"/>
      <c r="E686" s="6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</row>
    <row r="687" ht="15.0" customHeight="1">
      <c r="A687" s="2"/>
      <c r="B687" s="6"/>
      <c r="C687" s="6"/>
      <c r="D687" s="6"/>
      <c r="E687" s="6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</row>
    <row r="688" ht="15.0" customHeight="1">
      <c r="A688" s="2"/>
      <c r="B688" s="6"/>
      <c r="C688" s="6"/>
      <c r="D688" s="6"/>
      <c r="E688" s="6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</row>
    <row r="689" ht="15.0" customHeight="1">
      <c r="A689" s="2"/>
      <c r="B689" s="6"/>
      <c r="C689" s="6"/>
      <c r="D689" s="6"/>
      <c r="E689" s="6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</row>
    <row r="690" ht="15.0" customHeight="1">
      <c r="A690" s="2"/>
      <c r="B690" s="6"/>
      <c r="C690" s="6"/>
      <c r="D690" s="6"/>
      <c r="E690" s="6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</row>
    <row r="691" ht="15.0" customHeight="1">
      <c r="A691" s="2"/>
      <c r="B691" s="6"/>
      <c r="C691" s="6"/>
      <c r="D691" s="6"/>
      <c r="E691" s="6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</row>
    <row r="692" ht="15.0" customHeight="1">
      <c r="A692" s="2"/>
      <c r="B692" s="6"/>
      <c r="C692" s="6"/>
      <c r="D692" s="6"/>
      <c r="E692" s="6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</row>
    <row r="693" ht="15.0" customHeight="1">
      <c r="A693" s="2"/>
      <c r="B693" s="6"/>
      <c r="C693" s="6"/>
      <c r="D693" s="6"/>
      <c r="E693" s="6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</row>
    <row r="694" ht="15.0" customHeight="1">
      <c r="A694" s="2"/>
      <c r="B694" s="6"/>
      <c r="C694" s="6"/>
      <c r="D694" s="6"/>
      <c r="E694" s="6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</row>
    <row r="695" ht="15.0" customHeight="1">
      <c r="A695" s="2"/>
      <c r="B695" s="6"/>
      <c r="C695" s="6"/>
      <c r="D695" s="6"/>
      <c r="E695" s="6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</row>
    <row r="696" ht="15.0" customHeight="1">
      <c r="A696" s="2"/>
      <c r="B696" s="6"/>
      <c r="C696" s="6"/>
      <c r="D696" s="6"/>
      <c r="E696" s="6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</row>
    <row r="697" ht="15.0" customHeight="1">
      <c r="A697" s="2"/>
      <c r="B697" s="6"/>
      <c r="C697" s="6"/>
      <c r="D697" s="6"/>
      <c r="E697" s="6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</row>
    <row r="698" ht="15.0" customHeight="1">
      <c r="A698" s="2"/>
      <c r="B698" s="6"/>
      <c r="C698" s="6"/>
      <c r="D698" s="6"/>
      <c r="E698" s="6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</row>
    <row r="699" ht="15.0" customHeight="1">
      <c r="A699" s="2"/>
      <c r="B699" s="6"/>
      <c r="C699" s="6"/>
      <c r="D699" s="6"/>
      <c r="E699" s="6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</row>
    <row r="700" ht="15.0" customHeight="1">
      <c r="A700" s="2"/>
      <c r="B700" s="6"/>
      <c r="C700" s="6"/>
      <c r="D700" s="6"/>
      <c r="E700" s="6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</row>
    <row r="701" ht="15.0" customHeight="1">
      <c r="A701" s="2"/>
      <c r="B701" s="6"/>
      <c r="C701" s="6"/>
      <c r="D701" s="6"/>
      <c r="E701" s="6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</row>
    <row r="702" ht="15.0" customHeight="1">
      <c r="A702" s="2"/>
      <c r="B702" s="6"/>
      <c r="C702" s="6"/>
      <c r="D702" s="6"/>
      <c r="E702" s="6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</row>
    <row r="703" ht="15.0" customHeight="1">
      <c r="A703" s="2"/>
      <c r="B703" s="6"/>
      <c r="C703" s="6"/>
      <c r="D703" s="6"/>
      <c r="E703" s="6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</row>
    <row r="704" ht="15.0" customHeight="1">
      <c r="A704" s="2"/>
      <c r="B704" s="6"/>
      <c r="C704" s="6"/>
      <c r="D704" s="6"/>
      <c r="E704" s="6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</row>
    <row r="705" ht="15.0" customHeight="1">
      <c r="A705" s="2"/>
      <c r="B705" s="6"/>
      <c r="C705" s="6"/>
      <c r="D705" s="6"/>
      <c r="E705" s="6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</row>
    <row r="706" ht="15.0" customHeight="1">
      <c r="A706" s="2"/>
      <c r="B706" s="6"/>
      <c r="C706" s="6"/>
      <c r="D706" s="6"/>
      <c r="E706" s="6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</row>
    <row r="707" ht="15.0" customHeight="1">
      <c r="A707" s="2"/>
      <c r="B707" s="6"/>
      <c r="C707" s="6"/>
      <c r="D707" s="6"/>
      <c r="E707" s="6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</row>
    <row r="708" ht="15.0" customHeight="1">
      <c r="A708" s="2"/>
      <c r="B708" s="6"/>
      <c r="C708" s="6"/>
      <c r="D708" s="6"/>
      <c r="E708" s="6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</row>
    <row r="709" ht="15.0" customHeight="1">
      <c r="A709" s="2"/>
      <c r="B709" s="6"/>
      <c r="C709" s="6"/>
      <c r="D709" s="6"/>
      <c r="E709" s="6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</row>
    <row r="710" ht="15.0" customHeight="1">
      <c r="A710" s="2"/>
      <c r="B710" s="6"/>
      <c r="C710" s="6"/>
      <c r="D710" s="6"/>
      <c r="E710" s="6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</row>
    <row r="711" ht="15.0" customHeight="1">
      <c r="A711" s="2"/>
      <c r="B711" s="6"/>
      <c r="C711" s="6"/>
      <c r="D711" s="6"/>
      <c r="E711" s="6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</row>
    <row r="712" ht="15.0" customHeight="1">
      <c r="A712" s="2"/>
      <c r="B712" s="6"/>
      <c r="C712" s="6"/>
      <c r="D712" s="6"/>
      <c r="E712" s="6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</row>
    <row r="713" ht="15.0" customHeight="1">
      <c r="A713" s="2"/>
      <c r="B713" s="6"/>
      <c r="C713" s="6"/>
      <c r="D713" s="6"/>
      <c r="E713" s="6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</row>
    <row r="714" ht="15.0" customHeight="1">
      <c r="A714" s="2"/>
      <c r="B714" s="6"/>
      <c r="C714" s="6"/>
      <c r="D714" s="6"/>
      <c r="E714" s="6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</row>
    <row r="715" ht="15.0" customHeight="1">
      <c r="A715" s="2"/>
      <c r="B715" s="6"/>
      <c r="C715" s="6"/>
      <c r="D715" s="6"/>
      <c r="E715" s="6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</row>
    <row r="716" ht="15.0" customHeight="1">
      <c r="A716" s="2"/>
      <c r="B716" s="6"/>
      <c r="C716" s="6"/>
      <c r="D716" s="6"/>
      <c r="E716" s="6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</row>
    <row r="717" ht="15.0" customHeight="1">
      <c r="A717" s="2"/>
      <c r="B717" s="6"/>
      <c r="C717" s="6"/>
      <c r="D717" s="6"/>
      <c r="E717" s="6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</row>
    <row r="718" ht="15.0" customHeight="1">
      <c r="A718" s="2"/>
      <c r="B718" s="6"/>
      <c r="C718" s="6"/>
      <c r="D718" s="6"/>
      <c r="E718" s="6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</row>
    <row r="719" ht="15.0" customHeight="1">
      <c r="A719" s="2"/>
      <c r="B719" s="6"/>
      <c r="C719" s="6"/>
      <c r="D719" s="6"/>
      <c r="E719" s="6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</row>
    <row r="720" ht="15.0" customHeight="1">
      <c r="A720" s="2"/>
      <c r="B720" s="6"/>
      <c r="C720" s="6"/>
      <c r="D720" s="6"/>
      <c r="E720" s="6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</row>
    <row r="721" ht="15.0" customHeight="1">
      <c r="A721" s="2"/>
      <c r="B721" s="6"/>
      <c r="C721" s="6"/>
      <c r="D721" s="6"/>
      <c r="E721" s="6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</row>
    <row r="722" ht="15.0" customHeight="1">
      <c r="A722" s="2"/>
      <c r="B722" s="6"/>
      <c r="C722" s="6"/>
      <c r="D722" s="6"/>
      <c r="E722" s="6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</row>
    <row r="723" ht="15.0" customHeight="1">
      <c r="A723" s="2"/>
      <c r="B723" s="6"/>
      <c r="C723" s="6"/>
      <c r="D723" s="6"/>
      <c r="E723" s="6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</row>
    <row r="724" ht="15.0" customHeight="1">
      <c r="A724" s="2"/>
      <c r="B724" s="6"/>
      <c r="C724" s="6"/>
      <c r="D724" s="6"/>
      <c r="E724" s="6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</row>
    <row r="725" ht="15.0" customHeight="1">
      <c r="A725" s="2"/>
      <c r="B725" s="6"/>
      <c r="C725" s="6"/>
      <c r="D725" s="6"/>
      <c r="E725" s="6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</row>
    <row r="726" ht="15.0" customHeight="1">
      <c r="A726" s="2"/>
      <c r="B726" s="6"/>
      <c r="C726" s="6"/>
      <c r="D726" s="6"/>
      <c r="E726" s="6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</row>
    <row r="727" ht="15.0" customHeight="1">
      <c r="A727" s="2"/>
      <c r="B727" s="6"/>
      <c r="C727" s="6"/>
      <c r="D727" s="6"/>
      <c r="E727" s="6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</row>
    <row r="728" ht="15.0" customHeight="1">
      <c r="A728" s="2"/>
      <c r="B728" s="6"/>
      <c r="C728" s="6"/>
      <c r="D728" s="6"/>
      <c r="E728" s="6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</row>
    <row r="729" ht="15.0" customHeight="1">
      <c r="A729" s="2"/>
      <c r="B729" s="6"/>
      <c r="C729" s="6"/>
      <c r="D729" s="6"/>
      <c r="E729" s="6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</row>
    <row r="730" ht="15.0" customHeight="1">
      <c r="A730" s="2"/>
      <c r="B730" s="6"/>
      <c r="C730" s="6"/>
      <c r="D730" s="6"/>
      <c r="E730" s="6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</row>
    <row r="731" ht="15.0" customHeight="1">
      <c r="A731" s="2"/>
      <c r="B731" s="6"/>
      <c r="C731" s="6"/>
      <c r="D731" s="6"/>
      <c r="E731" s="6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</row>
    <row r="732" ht="15.0" customHeight="1">
      <c r="A732" s="2"/>
      <c r="B732" s="6"/>
      <c r="C732" s="6"/>
      <c r="D732" s="6"/>
      <c r="E732" s="6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</row>
    <row r="733" ht="15.0" customHeight="1">
      <c r="A733" s="2"/>
      <c r="B733" s="6"/>
      <c r="C733" s="6"/>
      <c r="D733" s="6"/>
      <c r="E733" s="6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</row>
    <row r="734" ht="15.0" customHeight="1">
      <c r="A734" s="2"/>
      <c r="B734" s="6"/>
      <c r="C734" s="6"/>
      <c r="D734" s="6"/>
      <c r="E734" s="6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</row>
    <row r="735" ht="15.0" customHeight="1">
      <c r="A735" s="2"/>
      <c r="B735" s="6"/>
      <c r="C735" s="6"/>
      <c r="D735" s="6"/>
      <c r="E735" s="6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</row>
    <row r="736" ht="15.0" customHeight="1">
      <c r="A736" s="2"/>
      <c r="B736" s="6"/>
      <c r="C736" s="6"/>
      <c r="D736" s="6"/>
      <c r="E736" s="6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</row>
    <row r="737" ht="15.0" customHeight="1">
      <c r="A737" s="2"/>
      <c r="B737" s="6"/>
      <c r="C737" s="6"/>
      <c r="D737" s="6"/>
      <c r="E737" s="6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</row>
    <row r="738" ht="15.0" customHeight="1">
      <c r="A738" s="2"/>
      <c r="B738" s="6"/>
      <c r="C738" s="6"/>
      <c r="D738" s="6"/>
      <c r="E738" s="6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</row>
    <row r="739" ht="15.0" customHeight="1">
      <c r="A739" s="2"/>
      <c r="B739" s="6"/>
      <c r="C739" s="6"/>
      <c r="D739" s="6"/>
      <c r="E739" s="6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</row>
    <row r="740" ht="15.0" customHeight="1">
      <c r="A740" s="2"/>
      <c r="B740" s="6"/>
      <c r="C740" s="6"/>
      <c r="D740" s="6"/>
      <c r="E740" s="6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</row>
    <row r="741" ht="15.0" customHeight="1">
      <c r="A741" s="2"/>
      <c r="B741" s="6"/>
      <c r="C741" s="6"/>
      <c r="D741" s="6"/>
      <c r="E741" s="6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</row>
    <row r="742" ht="15.0" customHeight="1">
      <c r="A742" s="2"/>
      <c r="B742" s="6"/>
      <c r="C742" s="6"/>
      <c r="D742" s="6"/>
      <c r="E742" s="6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</row>
    <row r="743" ht="15.0" customHeight="1">
      <c r="A743" s="2"/>
      <c r="B743" s="6"/>
      <c r="C743" s="6"/>
      <c r="D743" s="6"/>
      <c r="E743" s="6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</row>
    <row r="744" ht="15.0" customHeight="1">
      <c r="A744" s="2"/>
      <c r="B744" s="6"/>
      <c r="C744" s="6"/>
      <c r="D744" s="6"/>
      <c r="E744" s="6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</row>
    <row r="745" ht="15.0" customHeight="1">
      <c r="A745" s="2"/>
      <c r="B745" s="6"/>
      <c r="C745" s="6"/>
      <c r="D745" s="6"/>
      <c r="E745" s="6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</row>
    <row r="746" ht="15.0" customHeight="1">
      <c r="A746" s="2"/>
      <c r="B746" s="6"/>
      <c r="C746" s="6"/>
      <c r="D746" s="6"/>
      <c r="E746" s="6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</row>
    <row r="747" ht="15.0" customHeight="1">
      <c r="A747" s="2"/>
      <c r="B747" s="6"/>
      <c r="C747" s="6"/>
      <c r="D747" s="6"/>
      <c r="E747" s="6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</row>
    <row r="748" ht="15.0" customHeight="1">
      <c r="A748" s="2"/>
      <c r="B748" s="6"/>
      <c r="C748" s="6"/>
      <c r="D748" s="6"/>
      <c r="E748" s="6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</row>
    <row r="749" ht="15.0" customHeight="1">
      <c r="A749" s="2"/>
      <c r="B749" s="6"/>
      <c r="C749" s="6"/>
      <c r="D749" s="6"/>
      <c r="E749" s="6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</row>
    <row r="750" ht="15.0" customHeight="1">
      <c r="A750" s="2"/>
      <c r="B750" s="6"/>
      <c r="C750" s="6"/>
      <c r="D750" s="6"/>
      <c r="E750" s="6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</row>
    <row r="751" ht="15.0" customHeight="1">
      <c r="A751" s="2"/>
      <c r="B751" s="6"/>
      <c r="C751" s="6"/>
      <c r="D751" s="6"/>
      <c r="E751" s="6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</row>
    <row r="752" ht="15.0" customHeight="1">
      <c r="A752" s="2"/>
      <c r="B752" s="6"/>
      <c r="C752" s="6"/>
      <c r="D752" s="6"/>
      <c r="E752" s="6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</row>
    <row r="753" ht="15.0" customHeight="1">
      <c r="A753" s="2"/>
      <c r="B753" s="6"/>
      <c r="C753" s="6"/>
      <c r="D753" s="6"/>
      <c r="E753" s="6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</row>
    <row r="754" ht="15.0" customHeight="1">
      <c r="A754" s="2"/>
      <c r="B754" s="6"/>
      <c r="C754" s="6"/>
      <c r="D754" s="6"/>
      <c r="E754" s="6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</row>
    <row r="755" ht="15.0" customHeight="1">
      <c r="A755" s="2"/>
      <c r="B755" s="6"/>
      <c r="C755" s="6"/>
      <c r="D755" s="6"/>
      <c r="E755" s="6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</row>
    <row r="756" ht="15.0" customHeight="1">
      <c r="A756" s="2"/>
      <c r="B756" s="6"/>
      <c r="C756" s="6"/>
      <c r="D756" s="6"/>
      <c r="E756" s="6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</row>
    <row r="757" ht="15.0" customHeight="1">
      <c r="A757" s="2"/>
      <c r="B757" s="6"/>
      <c r="C757" s="6"/>
      <c r="D757" s="6"/>
      <c r="E757" s="6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</row>
    <row r="758" ht="15.0" customHeight="1">
      <c r="A758" s="2"/>
      <c r="B758" s="6"/>
      <c r="C758" s="6"/>
      <c r="D758" s="6"/>
      <c r="E758" s="6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</row>
    <row r="759" ht="15.0" customHeight="1">
      <c r="A759" s="2"/>
      <c r="B759" s="6"/>
      <c r="C759" s="6"/>
      <c r="D759" s="6"/>
      <c r="E759" s="6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</row>
    <row r="760" ht="15.0" customHeight="1">
      <c r="A760" s="2"/>
      <c r="B760" s="6"/>
      <c r="C760" s="6"/>
      <c r="D760" s="6"/>
      <c r="E760" s="6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</row>
    <row r="761" ht="15.0" customHeight="1">
      <c r="A761" s="2"/>
      <c r="B761" s="6"/>
      <c r="C761" s="6"/>
      <c r="D761" s="6"/>
      <c r="E761" s="6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</row>
    <row r="762" ht="15.0" customHeight="1">
      <c r="A762" s="2"/>
      <c r="B762" s="6"/>
      <c r="C762" s="6"/>
      <c r="D762" s="6"/>
      <c r="E762" s="6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</row>
    <row r="763" ht="15.0" customHeight="1">
      <c r="A763" s="2"/>
      <c r="B763" s="6"/>
      <c r="C763" s="6"/>
      <c r="D763" s="6"/>
      <c r="E763" s="6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</row>
    <row r="764" ht="15.0" customHeight="1">
      <c r="A764" s="2"/>
      <c r="B764" s="6"/>
      <c r="C764" s="6"/>
      <c r="D764" s="6"/>
      <c r="E764" s="6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</row>
    <row r="765" ht="15.0" customHeight="1">
      <c r="A765" s="2"/>
      <c r="B765" s="6"/>
      <c r="C765" s="6"/>
      <c r="D765" s="6"/>
      <c r="E765" s="6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</row>
    <row r="766" ht="15.0" customHeight="1">
      <c r="A766" s="2"/>
      <c r="B766" s="6"/>
      <c r="C766" s="6"/>
      <c r="D766" s="6"/>
      <c r="E766" s="6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</row>
    <row r="767" ht="15.0" customHeight="1">
      <c r="A767" s="2"/>
      <c r="B767" s="6"/>
      <c r="C767" s="6"/>
      <c r="D767" s="6"/>
      <c r="E767" s="6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</row>
    <row r="768" ht="15.0" customHeight="1">
      <c r="A768" s="2"/>
      <c r="B768" s="6"/>
      <c r="C768" s="6"/>
      <c r="D768" s="6"/>
      <c r="E768" s="6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</row>
    <row r="769" ht="15.0" customHeight="1">
      <c r="A769" s="2"/>
      <c r="B769" s="6"/>
      <c r="C769" s="6"/>
      <c r="D769" s="6"/>
      <c r="E769" s="6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</row>
    <row r="770" ht="15.0" customHeight="1">
      <c r="A770" s="2"/>
      <c r="B770" s="6"/>
      <c r="C770" s="6"/>
      <c r="D770" s="6"/>
      <c r="E770" s="6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</row>
    <row r="771" ht="15.0" customHeight="1">
      <c r="A771" s="2"/>
      <c r="B771" s="6"/>
      <c r="C771" s="6"/>
      <c r="D771" s="6"/>
      <c r="E771" s="6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</row>
    <row r="772" ht="15.0" customHeight="1">
      <c r="A772" s="2"/>
      <c r="B772" s="6"/>
      <c r="C772" s="6"/>
      <c r="D772" s="6"/>
      <c r="E772" s="6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</row>
    <row r="773" ht="15.0" customHeight="1">
      <c r="A773" s="2"/>
      <c r="B773" s="6"/>
      <c r="C773" s="6"/>
      <c r="D773" s="6"/>
      <c r="E773" s="6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</row>
    <row r="774" ht="15.0" customHeight="1">
      <c r="A774" s="2"/>
      <c r="B774" s="6"/>
      <c r="C774" s="6"/>
      <c r="D774" s="6"/>
      <c r="E774" s="6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</row>
    <row r="775" ht="15.0" customHeight="1">
      <c r="A775" s="2"/>
      <c r="B775" s="6"/>
      <c r="C775" s="6"/>
      <c r="D775" s="6"/>
      <c r="E775" s="6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</row>
    <row r="776" ht="15.0" customHeight="1">
      <c r="A776" s="2"/>
      <c r="B776" s="6"/>
      <c r="C776" s="6"/>
      <c r="D776" s="6"/>
      <c r="E776" s="6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</row>
    <row r="777" ht="15.0" customHeight="1">
      <c r="A777" s="2"/>
      <c r="B777" s="6"/>
      <c r="C777" s="6"/>
      <c r="D777" s="6"/>
      <c r="E777" s="6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</row>
    <row r="778" ht="15.0" customHeight="1">
      <c r="A778" s="2"/>
      <c r="B778" s="6"/>
      <c r="C778" s="6"/>
      <c r="D778" s="6"/>
      <c r="E778" s="6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</row>
    <row r="779" ht="15.0" customHeight="1">
      <c r="A779" s="2"/>
      <c r="B779" s="6"/>
      <c r="C779" s="6"/>
      <c r="D779" s="6"/>
      <c r="E779" s="6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</row>
    <row r="780" ht="15.0" customHeight="1">
      <c r="A780" s="2"/>
      <c r="B780" s="6"/>
      <c r="C780" s="6"/>
      <c r="D780" s="6"/>
      <c r="E780" s="6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</row>
    <row r="781" ht="15.0" customHeight="1">
      <c r="A781" s="2"/>
      <c r="B781" s="6"/>
      <c r="C781" s="6"/>
      <c r="D781" s="6"/>
      <c r="E781" s="6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</row>
    <row r="782" ht="15.0" customHeight="1">
      <c r="A782" s="2"/>
      <c r="B782" s="6"/>
      <c r="C782" s="6"/>
      <c r="D782" s="6"/>
      <c r="E782" s="6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</row>
    <row r="783" ht="15.0" customHeight="1">
      <c r="A783" s="2"/>
      <c r="B783" s="6"/>
      <c r="C783" s="6"/>
      <c r="D783" s="6"/>
      <c r="E783" s="6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</row>
    <row r="784" ht="15.0" customHeight="1">
      <c r="A784" s="2"/>
      <c r="B784" s="6"/>
      <c r="C784" s="6"/>
      <c r="D784" s="6"/>
      <c r="E784" s="6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</row>
    <row r="785" ht="15.0" customHeight="1">
      <c r="A785" s="2"/>
      <c r="B785" s="6"/>
      <c r="C785" s="6"/>
      <c r="D785" s="6"/>
      <c r="E785" s="6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</row>
    <row r="786" ht="15.0" customHeight="1">
      <c r="A786" s="2"/>
      <c r="B786" s="6"/>
      <c r="C786" s="6"/>
      <c r="D786" s="6"/>
      <c r="E786" s="6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</row>
    <row r="787" ht="15.0" customHeight="1">
      <c r="A787" s="2"/>
      <c r="B787" s="6"/>
      <c r="C787" s="6"/>
      <c r="D787" s="6"/>
      <c r="E787" s="6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</row>
    <row r="788" ht="15.0" customHeight="1">
      <c r="A788" s="2"/>
      <c r="B788" s="6"/>
      <c r="C788" s="6"/>
      <c r="D788" s="6"/>
      <c r="E788" s="6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</row>
    <row r="789" ht="15.0" customHeight="1">
      <c r="A789" s="2"/>
      <c r="B789" s="6"/>
      <c r="C789" s="6"/>
      <c r="D789" s="6"/>
      <c r="E789" s="6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</row>
    <row r="790" ht="15.0" customHeight="1">
      <c r="A790" s="2"/>
      <c r="B790" s="6"/>
      <c r="C790" s="6"/>
      <c r="D790" s="6"/>
      <c r="E790" s="6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</row>
    <row r="791" ht="15.0" customHeight="1">
      <c r="A791" s="2"/>
      <c r="B791" s="6"/>
      <c r="C791" s="6"/>
      <c r="D791" s="6"/>
      <c r="E791" s="6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</row>
    <row r="792" ht="15.0" customHeight="1">
      <c r="A792" s="2"/>
      <c r="B792" s="6"/>
      <c r="C792" s="6"/>
      <c r="D792" s="6"/>
      <c r="E792" s="6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</row>
    <row r="793" ht="15.0" customHeight="1">
      <c r="A793" s="2"/>
      <c r="B793" s="6"/>
      <c r="C793" s="6"/>
      <c r="D793" s="6"/>
      <c r="E793" s="6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</row>
    <row r="794" ht="15.0" customHeight="1">
      <c r="A794" s="2"/>
      <c r="B794" s="6"/>
      <c r="C794" s="6"/>
      <c r="D794" s="6"/>
      <c r="E794" s="6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</row>
    <row r="795" ht="15.0" customHeight="1">
      <c r="A795" s="2"/>
      <c r="B795" s="6"/>
      <c r="C795" s="6"/>
      <c r="D795" s="6"/>
      <c r="E795" s="6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</row>
    <row r="796" ht="15.0" customHeight="1">
      <c r="A796" s="2"/>
      <c r="B796" s="6"/>
      <c r="C796" s="6"/>
      <c r="D796" s="6"/>
      <c r="E796" s="6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</row>
    <row r="797" ht="15.0" customHeight="1">
      <c r="A797" s="2"/>
      <c r="B797" s="6"/>
      <c r="C797" s="6"/>
      <c r="D797" s="6"/>
      <c r="E797" s="6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</row>
    <row r="798" ht="15.0" customHeight="1">
      <c r="A798" s="2"/>
      <c r="B798" s="6"/>
      <c r="C798" s="6"/>
      <c r="D798" s="6"/>
      <c r="E798" s="6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</row>
    <row r="799" ht="15.0" customHeight="1">
      <c r="A799" s="2"/>
      <c r="B799" s="6"/>
      <c r="C799" s="6"/>
      <c r="D799" s="6"/>
      <c r="E799" s="6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</row>
    <row r="800" ht="15.0" customHeight="1">
      <c r="A800" s="2"/>
      <c r="B800" s="6"/>
      <c r="C800" s="6"/>
      <c r="D800" s="6"/>
      <c r="E800" s="6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</row>
    <row r="801" ht="15.0" customHeight="1">
      <c r="A801" s="2"/>
      <c r="B801" s="6"/>
      <c r="C801" s="6"/>
      <c r="D801" s="6"/>
      <c r="E801" s="6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</row>
    <row r="802" ht="15.0" customHeight="1">
      <c r="A802" s="2"/>
      <c r="B802" s="6"/>
      <c r="C802" s="6"/>
      <c r="D802" s="6"/>
      <c r="E802" s="6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</row>
    <row r="803" ht="15.0" customHeight="1">
      <c r="A803" s="2"/>
      <c r="B803" s="6"/>
      <c r="C803" s="6"/>
      <c r="D803" s="6"/>
      <c r="E803" s="6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</row>
    <row r="804" ht="15.0" customHeight="1">
      <c r="A804" s="2"/>
      <c r="B804" s="6"/>
      <c r="C804" s="6"/>
      <c r="D804" s="6"/>
      <c r="E804" s="6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</row>
    <row r="805" ht="15.0" customHeight="1">
      <c r="A805" s="2"/>
      <c r="B805" s="6"/>
      <c r="C805" s="6"/>
      <c r="D805" s="6"/>
      <c r="E805" s="6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</row>
    <row r="806" ht="15.0" customHeight="1">
      <c r="A806" s="2"/>
      <c r="B806" s="6"/>
      <c r="C806" s="6"/>
      <c r="D806" s="6"/>
      <c r="E806" s="6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</row>
    <row r="807" ht="15.0" customHeight="1">
      <c r="A807" s="2"/>
      <c r="B807" s="6"/>
      <c r="C807" s="6"/>
      <c r="D807" s="6"/>
      <c r="E807" s="6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</row>
    <row r="808" ht="15.0" customHeight="1">
      <c r="A808" s="2"/>
      <c r="B808" s="6"/>
      <c r="C808" s="6"/>
      <c r="D808" s="6"/>
      <c r="E808" s="6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</row>
    <row r="809" ht="15.0" customHeight="1">
      <c r="A809" s="2"/>
      <c r="B809" s="6"/>
      <c r="C809" s="6"/>
      <c r="D809" s="6"/>
      <c r="E809" s="6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</row>
    <row r="810" ht="15.0" customHeight="1">
      <c r="A810" s="2"/>
      <c r="B810" s="6"/>
      <c r="C810" s="6"/>
      <c r="D810" s="6"/>
      <c r="E810" s="6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</row>
    <row r="811" ht="15.0" customHeight="1">
      <c r="A811" s="2"/>
      <c r="B811" s="6"/>
      <c r="C811" s="6"/>
      <c r="D811" s="6"/>
      <c r="E811" s="6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</row>
    <row r="812" ht="15.0" customHeight="1">
      <c r="A812" s="2"/>
      <c r="B812" s="6"/>
      <c r="C812" s="6"/>
      <c r="D812" s="6"/>
      <c r="E812" s="6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</row>
    <row r="813" ht="15.0" customHeight="1">
      <c r="A813" s="2"/>
      <c r="B813" s="6"/>
      <c r="C813" s="6"/>
      <c r="D813" s="6"/>
      <c r="E813" s="6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</row>
    <row r="814" ht="15.0" customHeight="1">
      <c r="A814" s="2"/>
      <c r="B814" s="6"/>
      <c r="C814" s="6"/>
      <c r="D814" s="6"/>
      <c r="E814" s="6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</row>
    <row r="815" ht="15.0" customHeight="1">
      <c r="A815" s="2"/>
      <c r="B815" s="6"/>
      <c r="C815" s="6"/>
      <c r="D815" s="6"/>
      <c r="E815" s="6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</row>
    <row r="816" ht="15.0" customHeight="1">
      <c r="A816" s="2"/>
      <c r="B816" s="6"/>
      <c r="C816" s="6"/>
      <c r="D816" s="6"/>
      <c r="E816" s="6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</row>
    <row r="817" ht="15.0" customHeight="1">
      <c r="A817" s="2"/>
      <c r="B817" s="6"/>
      <c r="C817" s="6"/>
      <c r="D817" s="6"/>
      <c r="E817" s="6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</row>
    <row r="818" ht="15.0" customHeight="1">
      <c r="A818" s="2"/>
      <c r="B818" s="6"/>
      <c r="C818" s="6"/>
      <c r="D818" s="6"/>
      <c r="E818" s="6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</row>
    <row r="819" ht="15.0" customHeight="1">
      <c r="A819" s="2"/>
      <c r="B819" s="6"/>
      <c r="C819" s="6"/>
      <c r="D819" s="6"/>
      <c r="E819" s="6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</row>
    <row r="820" ht="15.0" customHeight="1">
      <c r="A820" s="2"/>
      <c r="B820" s="6"/>
      <c r="C820" s="6"/>
      <c r="D820" s="6"/>
      <c r="E820" s="6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</row>
    <row r="821" ht="15.0" customHeight="1">
      <c r="A821" s="2"/>
      <c r="B821" s="6"/>
      <c r="C821" s="6"/>
      <c r="D821" s="6"/>
      <c r="E821" s="6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</row>
    <row r="822" ht="15.0" customHeight="1">
      <c r="A822" s="2"/>
      <c r="B822" s="6"/>
      <c r="C822" s="6"/>
      <c r="D822" s="6"/>
      <c r="E822" s="6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</row>
    <row r="823" ht="15.0" customHeight="1">
      <c r="A823" s="2"/>
      <c r="B823" s="6"/>
      <c r="C823" s="6"/>
      <c r="D823" s="6"/>
      <c r="E823" s="6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</row>
    <row r="824" ht="15.0" customHeight="1">
      <c r="A824" s="2"/>
      <c r="B824" s="6"/>
      <c r="C824" s="6"/>
      <c r="D824" s="6"/>
      <c r="E824" s="6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</row>
    <row r="825" ht="15.0" customHeight="1">
      <c r="A825" s="2"/>
      <c r="B825" s="6"/>
      <c r="C825" s="6"/>
      <c r="D825" s="6"/>
      <c r="E825" s="6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</row>
    <row r="826" ht="15.0" customHeight="1">
      <c r="A826" s="2"/>
      <c r="B826" s="6"/>
      <c r="C826" s="6"/>
      <c r="D826" s="6"/>
      <c r="E826" s="6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</row>
    <row r="827" ht="15.0" customHeight="1">
      <c r="A827" s="2"/>
      <c r="B827" s="6"/>
      <c r="C827" s="6"/>
      <c r="D827" s="6"/>
      <c r="E827" s="6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</row>
    <row r="828" ht="15.0" customHeight="1">
      <c r="A828" s="2"/>
      <c r="B828" s="6"/>
      <c r="C828" s="6"/>
      <c r="D828" s="6"/>
      <c r="E828" s="6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</row>
    <row r="829" ht="15.0" customHeight="1">
      <c r="A829" s="2"/>
      <c r="B829" s="6"/>
      <c r="C829" s="6"/>
      <c r="D829" s="6"/>
      <c r="E829" s="6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</row>
    <row r="830" ht="15.0" customHeight="1">
      <c r="A830" s="2"/>
      <c r="B830" s="6"/>
      <c r="C830" s="6"/>
      <c r="D830" s="6"/>
      <c r="E830" s="6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</row>
    <row r="831" ht="15.0" customHeight="1">
      <c r="A831" s="2"/>
      <c r="B831" s="6"/>
      <c r="C831" s="6"/>
      <c r="D831" s="6"/>
      <c r="E831" s="6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</row>
    <row r="832" ht="15.0" customHeight="1">
      <c r="A832" s="2"/>
      <c r="B832" s="6"/>
      <c r="C832" s="6"/>
      <c r="D832" s="6"/>
      <c r="E832" s="6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</row>
    <row r="833" ht="15.0" customHeight="1">
      <c r="A833" s="2"/>
      <c r="B833" s="6"/>
      <c r="C833" s="6"/>
      <c r="D833" s="6"/>
      <c r="E833" s="6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</row>
    <row r="834" ht="15.0" customHeight="1">
      <c r="A834" s="2"/>
      <c r="B834" s="6"/>
      <c r="C834" s="6"/>
      <c r="D834" s="6"/>
      <c r="E834" s="6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</row>
    <row r="835" ht="15.0" customHeight="1">
      <c r="A835" s="2"/>
      <c r="B835" s="6"/>
      <c r="C835" s="6"/>
      <c r="D835" s="6"/>
      <c r="E835" s="6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</row>
    <row r="836" ht="15.0" customHeight="1">
      <c r="A836" s="2"/>
      <c r="B836" s="6"/>
      <c r="C836" s="6"/>
      <c r="D836" s="6"/>
      <c r="E836" s="6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</row>
    <row r="837" ht="15.0" customHeight="1">
      <c r="A837" s="2"/>
      <c r="B837" s="6"/>
      <c r="C837" s="6"/>
      <c r="D837" s="6"/>
      <c r="E837" s="6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</row>
    <row r="838" ht="15.0" customHeight="1">
      <c r="A838" s="2"/>
      <c r="B838" s="6"/>
      <c r="C838" s="6"/>
      <c r="D838" s="6"/>
      <c r="E838" s="6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</row>
    <row r="839" ht="15.0" customHeight="1">
      <c r="A839" s="2"/>
      <c r="B839" s="6"/>
      <c r="C839" s="6"/>
      <c r="D839" s="6"/>
      <c r="E839" s="6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</row>
    <row r="840" ht="15.0" customHeight="1">
      <c r="A840" s="2"/>
      <c r="B840" s="6"/>
      <c r="C840" s="6"/>
      <c r="D840" s="6"/>
      <c r="E840" s="6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</row>
    <row r="841" ht="15.0" customHeight="1">
      <c r="A841" s="2"/>
      <c r="B841" s="6"/>
      <c r="C841" s="6"/>
      <c r="D841" s="6"/>
      <c r="E841" s="6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</row>
    <row r="842" ht="15.0" customHeight="1">
      <c r="A842" s="2"/>
      <c r="B842" s="6"/>
      <c r="C842" s="6"/>
      <c r="D842" s="6"/>
      <c r="E842" s="6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</row>
    <row r="843" ht="15.0" customHeight="1">
      <c r="A843" s="2"/>
      <c r="B843" s="6"/>
      <c r="C843" s="6"/>
      <c r="D843" s="6"/>
      <c r="E843" s="6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</row>
    <row r="844" ht="15.0" customHeight="1">
      <c r="A844" s="2"/>
      <c r="B844" s="6"/>
      <c r="C844" s="6"/>
      <c r="D844" s="6"/>
      <c r="E844" s="6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</row>
    <row r="845" ht="15.0" customHeight="1">
      <c r="A845" s="2"/>
      <c r="B845" s="6"/>
      <c r="C845" s="6"/>
      <c r="D845" s="6"/>
      <c r="E845" s="6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</row>
    <row r="846" ht="15.0" customHeight="1">
      <c r="A846" s="2"/>
      <c r="B846" s="6"/>
      <c r="C846" s="6"/>
      <c r="D846" s="6"/>
      <c r="E846" s="6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</row>
    <row r="847" ht="15.0" customHeight="1">
      <c r="A847" s="2"/>
      <c r="B847" s="6"/>
      <c r="C847" s="6"/>
      <c r="D847" s="6"/>
      <c r="E847" s="6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</row>
    <row r="848" ht="15.0" customHeight="1">
      <c r="A848" s="2"/>
      <c r="B848" s="6"/>
      <c r="C848" s="6"/>
      <c r="D848" s="6"/>
      <c r="E848" s="6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</row>
    <row r="849" ht="15.0" customHeight="1">
      <c r="A849" s="2"/>
      <c r="B849" s="6"/>
      <c r="C849" s="6"/>
      <c r="D849" s="6"/>
      <c r="E849" s="6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</row>
    <row r="850" ht="15.0" customHeight="1">
      <c r="A850" s="2"/>
      <c r="B850" s="6"/>
      <c r="C850" s="6"/>
      <c r="D850" s="6"/>
      <c r="E850" s="6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</row>
    <row r="851" ht="15.0" customHeight="1">
      <c r="A851" s="2"/>
      <c r="B851" s="6"/>
      <c r="C851" s="6"/>
      <c r="D851" s="6"/>
      <c r="E851" s="6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</row>
    <row r="852" ht="15.0" customHeight="1">
      <c r="A852" s="2"/>
      <c r="B852" s="6"/>
      <c r="C852" s="6"/>
      <c r="D852" s="6"/>
      <c r="E852" s="6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</row>
    <row r="853" ht="15.0" customHeight="1">
      <c r="A853" s="2"/>
      <c r="B853" s="6"/>
      <c r="C853" s="6"/>
      <c r="D853" s="6"/>
      <c r="E853" s="6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</row>
    <row r="854" ht="15.0" customHeight="1">
      <c r="A854" s="2"/>
      <c r="B854" s="6"/>
      <c r="C854" s="6"/>
      <c r="D854" s="6"/>
      <c r="E854" s="6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</row>
    <row r="855" ht="15.0" customHeight="1">
      <c r="A855" s="2"/>
      <c r="B855" s="6"/>
      <c r="C855" s="6"/>
      <c r="D855" s="6"/>
      <c r="E855" s="6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</row>
    <row r="856" ht="15.0" customHeight="1">
      <c r="A856" s="2"/>
      <c r="B856" s="6"/>
      <c r="C856" s="6"/>
      <c r="D856" s="6"/>
      <c r="E856" s="6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</row>
    <row r="857" ht="15.0" customHeight="1">
      <c r="A857" s="2"/>
      <c r="B857" s="6"/>
      <c r="C857" s="6"/>
      <c r="D857" s="6"/>
      <c r="E857" s="6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</row>
    <row r="858" ht="15.0" customHeight="1">
      <c r="A858" s="2"/>
      <c r="B858" s="6"/>
      <c r="C858" s="6"/>
      <c r="D858" s="6"/>
      <c r="E858" s="6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</row>
    <row r="859" ht="15.0" customHeight="1">
      <c r="A859" s="2"/>
      <c r="B859" s="6"/>
      <c r="C859" s="6"/>
      <c r="D859" s="6"/>
      <c r="E859" s="6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</row>
    <row r="860" ht="15.0" customHeight="1">
      <c r="A860" s="2"/>
      <c r="B860" s="6"/>
      <c r="C860" s="6"/>
      <c r="D860" s="6"/>
      <c r="E860" s="6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</row>
    <row r="861" ht="15.0" customHeight="1">
      <c r="A861" s="2"/>
      <c r="B861" s="6"/>
      <c r="C861" s="6"/>
      <c r="D861" s="6"/>
      <c r="E861" s="6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</row>
    <row r="862" ht="15.0" customHeight="1">
      <c r="A862" s="2"/>
      <c r="B862" s="6"/>
      <c r="C862" s="6"/>
      <c r="D862" s="6"/>
      <c r="E862" s="6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</row>
    <row r="863" ht="15.0" customHeight="1">
      <c r="A863" s="2"/>
      <c r="B863" s="6"/>
      <c r="C863" s="6"/>
      <c r="D863" s="6"/>
      <c r="E863" s="6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</row>
    <row r="864" ht="15.0" customHeight="1">
      <c r="A864" s="2"/>
      <c r="B864" s="6"/>
      <c r="C864" s="6"/>
      <c r="D864" s="6"/>
      <c r="E864" s="6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</row>
    <row r="865" ht="15.0" customHeight="1">
      <c r="A865" s="2"/>
      <c r="B865" s="6"/>
      <c r="C865" s="6"/>
      <c r="D865" s="6"/>
      <c r="E865" s="6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</row>
    <row r="866" ht="15.0" customHeight="1">
      <c r="A866" s="2"/>
      <c r="B866" s="6"/>
      <c r="C866" s="6"/>
      <c r="D866" s="6"/>
      <c r="E866" s="6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</row>
    <row r="867" ht="15.0" customHeight="1">
      <c r="A867" s="2"/>
      <c r="B867" s="6"/>
      <c r="C867" s="6"/>
      <c r="D867" s="6"/>
      <c r="E867" s="6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</row>
    <row r="868" ht="15.0" customHeight="1">
      <c r="A868" s="2"/>
      <c r="B868" s="6"/>
      <c r="C868" s="6"/>
      <c r="D868" s="6"/>
      <c r="E868" s="6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</row>
    <row r="869" ht="15.0" customHeight="1">
      <c r="A869" s="2"/>
      <c r="B869" s="6"/>
      <c r="C869" s="6"/>
      <c r="D869" s="6"/>
      <c r="E869" s="6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</row>
    <row r="870" ht="15.0" customHeight="1">
      <c r="A870" s="2"/>
      <c r="B870" s="6"/>
      <c r="C870" s="6"/>
      <c r="D870" s="6"/>
      <c r="E870" s="6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</row>
    <row r="871" ht="15.0" customHeight="1">
      <c r="A871" s="2"/>
      <c r="B871" s="6"/>
      <c r="C871" s="6"/>
      <c r="D871" s="6"/>
      <c r="E871" s="6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</row>
    <row r="872" ht="15.0" customHeight="1">
      <c r="A872" s="2"/>
      <c r="B872" s="6"/>
      <c r="C872" s="6"/>
      <c r="D872" s="6"/>
      <c r="E872" s="6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</row>
    <row r="873" ht="15.0" customHeight="1">
      <c r="A873" s="2"/>
      <c r="B873" s="6"/>
      <c r="C873" s="6"/>
      <c r="D873" s="6"/>
      <c r="E873" s="6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</row>
    <row r="874" ht="15.0" customHeight="1">
      <c r="A874" s="2"/>
      <c r="B874" s="6"/>
      <c r="C874" s="6"/>
      <c r="D874" s="6"/>
      <c r="E874" s="6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</row>
    <row r="875" ht="15.0" customHeight="1">
      <c r="A875" s="2"/>
      <c r="B875" s="6"/>
      <c r="C875" s="6"/>
      <c r="D875" s="6"/>
      <c r="E875" s="6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</row>
    <row r="876" ht="15.0" customHeight="1">
      <c r="A876" s="2"/>
      <c r="B876" s="6"/>
      <c r="C876" s="6"/>
      <c r="D876" s="6"/>
      <c r="E876" s="6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</row>
    <row r="877" ht="15.0" customHeight="1">
      <c r="A877" s="2"/>
      <c r="B877" s="6"/>
      <c r="C877" s="6"/>
      <c r="D877" s="6"/>
      <c r="E877" s="6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</row>
    <row r="878" ht="15.0" customHeight="1">
      <c r="A878" s="2"/>
      <c r="B878" s="6"/>
      <c r="C878" s="6"/>
      <c r="D878" s="6"/>
      <c r="E878" s="6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</row>
    <row r="879" ht="15.0" customHeight="1">
      <c r="A879" s="2"/>
      <c r="B879" s="6"/>
      <c r="C879" s="6"/>
      <c r="D879" s="6"/>
      <c r="E879" s="6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</row>
    <row r="880" ht="15.0" customHeight="1">
      <c r="A880" s="2"/>
      <c r="B880" s="6"/>
      <c r="C880" s="6"/>
      <c r="D880" s="6"/>
      <c r="E880" s="6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</row>
    <row r="881" ht="15.0" customHeight="1">
      <c r="A881" s="2"/>
      <c r="B881" s="6"/>
      <c r="C881" s="6"/>
      <c r="D881" s="6"/>
      <c r="E881" s="6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</row>
    <row r="882" ht="15.0" customHeight="1">
      <c r="A882" s="2"/>
      <c r="B882" s="6"/>
      <c r="C882" s="6"/>
      <c r="D882" s="6"/>
      <c r="E882" s="6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</row>
    <row r="883" ht="15.0" customHeight="1">
      <c r="A883" s="2"/>
      <c r="B883" s="6"/>
      <c r="C883" s="6"/>
      <c r="D883" s="6"/>
      <c r="E883" s="6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</row>
    <row r="884" ht="15.0" customHeight="1">
      <c r="A884" s="2"/>
      <c r="B884" s="6"/>
      <c r="C884" s="6"/>
      <c r="D884" s="6"/>
      <c r="E884" s="6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</row>
    <row r="885" ht="15.0" customHeight="1">
      <c r="A885" s="2"/>
      <c r="B885" s="6"/>
      <c r="C885" s="6"/>
      <c r="D885" s="6"/>
      <c r="E885" s="6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</row>
    <row r="886" ht="15.0" customHeight="1">
      <c r="A886" s="2"/>
      <c r="B886" s="6"/>
      <c r="C886" s="6"/>
      <c r="D886" s="6"/>
      <c r="E886" s="6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</row>
    <row r="887" ht="15.0" customHeight="1">
      <c r="A887" s="2"/>
      <c r="B887" s="6"/>
      <c r="C887" s="6"/>
      <c r="D887" s="6"/>
      <c r="E887" s="6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</row>
    <row r="888" ht="15.0" customHeight="1">
      <c r="A888" s="2"/>
      <c r="B888" s="6"/>
      <c r="C888" s="6"/>
      <c r="D888" s="6"/>
      <c r="E888" s="6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</row>
    <row r="889" ht="15.0" customHeight="1">
      <c r="A889" s="2"/>
      <c r="B889" s="6"/>
      <c r="C889" s="6"/>
      <c r="D889" s="6"/>
      <c r="E889" s="6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</row>
    <row r="890" ht="15.0" customHeight="1">
      <c r="A890" s="2"/>
      <c r="B890" s="6"/>
      <c r="C890" s="6"/>
      <c r="D890" s="6"/>
      <c r="E890" s="6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</row>
    <row r="891" ht="15.0" customHeight="1">
      <c r="A891" s="2"/>
      <c r="B891" s="6"/>
      <c r="C891" s="6"/>
      <c r="D891" s="6"/>
      <c r="E891" s="6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</row>
    <row r="892" ht="15.0" customHeight="1">
      <c r="A892" s="2"/>
      <c r="B892" s="6"/>
      <c r="C892" s="6"/>
      <c r="D892" s="6"/>
      <c r="E892" s="6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</row>
    <row r="893" ht="15.0" customHeight="1">
      <c r="A893" s="2"/>
      <c r="B893" s="6"/>
      <c r="C893" s="6"/>
      <c r="D893" s="6"/>
      <c r="E893" s="6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</row>
    <row r="894" ht="15.0" customHeight="1">
      <c r="A894" s="2"/>
      <c r="B894" s="6"/>
      <c r="C894" s="6"/>
      <c r="D894" s="6"/>
      <c r="E894" s="6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</row>
    <row r="895" ht="15.0" customHeight="1">
      <c r="A895" s="2"/>
      <c r="B895" s="6"/>
      <c r="C895" s="6"/>
      <c r="D895" s="6"/>
      <c r="E895" s="6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</row>
    <row r="896" ht="15.0" customHeight="1">
      <c r="A896" s="2"/>
      <c r="B896" s="6"/>
      <c r="C896" s="6"/>
      <c r="D896" s="6"/>
      <c r="E896" s="6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</row>
    <row r="897" ht="15.0" customHeight="1">
      <c r="A897" s="2"/>
      <c r="B897" s="6"/>
      <c r="C897" s="6"/>
      <c r="D897" s="6"/>
      <c r="E897" s="6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</row>
    <row r="898" ht="15.0" customHeight="1">
      <c r="A898" s="2"/>
      <c r="B898" s="6"/>
      <c r="C898" s="6"/>
      <c r="D898" s="6"/>
      <c r="E898" s="6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</row>
    <row r="899" ht="15.0" customHeight="1">
      <c r="A899" s="2"/>
      <c r="B899" s="6"/>
      <c r="C899" s="6"/>
      <c r="D899" s="6"/>
      <c r="E899" s="6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</row>
    <row r="900" ht="15.0" customHeight="1">
      <c r="A900" s="2"/>
      <c r="B900" s="6"/>
      <c r="C900" s="6"/>
      <c r="D900" s="6"/>
      <c r="E900" s="6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</row>
    <row r="901" ht="15.0" customHeight="1">
      <c r="A901" s="2"/>
      <c r="B901" s="6"/>
      <c r="C901" s="6"/>
      <c r="D901" s="6"/>
      <c r="E901" s="6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</row>
    <row r="902" ht="15.0" customHeight="1">
      <c r="A902" s="2"/>
      <c r="B902" s="6"/>
      <c r="C902" s="6"/>
      <c r="D902" s="6"/>
      <c r="E902" s="6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</row>
    <row r="903" ht="15.0" customHeight="1">
      <c r="A903" s="2"/>
      <c r="B903" s="6"/>
      <c r="C903" s="6"/>
      <c r="D903" s="6"/>
      <c r="E903" s="6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</row>
    <row r="904" ht="15.0" customHeight="1">
      <c r="A904" s="2"/>
      <c r="B904" s="6"/>
      <c r="C904" s="6"/>
      <c r="D904" s="6"/>
      <c r="E904" s="6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</row>
    <row r="905" ht="15.0" customHeight="1">
      <c r="A905" s="2"/>
      <c r="B905" s="6"/>
      <c r="C905" s="6"/>
      <c r="D905" s="6"/>
      <c r="E905" s="6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</row>
    <row r="906" ht="15.0" customHeight="1">
      <c r="A906" s="2"/>
      <c r="B906" s="6"/>
      <c r="C906" s="6"/>
      <c r="D906" s="6"/>
      <c r="E906" s="6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</row>
    <row r="907" ht="15.0" customHeight="1">
      <c r="A907" s="2"/>
      <c r="B907" s="6"/>
      <c r="C907" s="6"/>
      <c r="D907" s="6"/>
      <c r="E907" s="6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</row>
    <row r="908" ht="15.0" customHeight="1">
      <c r="A908" s="2"/>
      <c r="B908" s="6"/>
      <c r="C908" s="6"/>
      <c r="D908" s="6"/>
      <c r="E908" s="6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</row>
    <row r="909" ht="15.0" customHeight="1">
      <c r="A909" s="2"/>
      <c r="B909" s="6"/>
      <c r="C909" s="6"/>
      <c r="D909" s="6"/>
      <c r="E909" s="6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</row>
    <row r="910" ht="15.0" customHeight="1">
      <c r="A910" s="2"/>
      <c r="B910" s="6"/>
      <c r="C910" s="6"/>
      <c r="D910" s="6"/>
      <c r="E910" s="6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</row>
    <row r="911" ht="15.0" customHeight="1">
      <c r="A911" s="2"/>
      <c r="B911" s="6"/>
      <c r="C911" s="6"/>
      <c r="D911" s="6"/>
      <c r="E911" s="6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</row>
    <row r="912" ht="15.0" customHeight="1">
      <c r="A912" s="2"/>
      <c r="B912" s="6"/>
      <c r="C912" s="6"/>
      <c r="D912" s="6"/>
      <c r="E912" s="6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</row>
    <row r="913" ht="15.0" customHeight="1">
      <c r="A913" s="2"/>
      <c r="B913" s="6"/>
      <c r="C913" s="6"/>
      <c r="D913" s="6"/>
      <c r="E913" s="6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</row>
    <row r="914" ht="15.0" customHeight="1">
      <c r="A914" s="2"/>
      <c r="B914" s="6"/>
      <c r="C914" s="6"/>
      <c r="D914" s="6"/>
      <c r="E914" s="6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</row>
    <row r="915" ht="15.0" customHeight="1">
      <c r="A915" s="2"/>
      <c r="B915" s="6"/>
      <c r="C915" s="6"/>
      <c r="D915" s="6"/>
      <c r="E915" s="6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</row>
    <row r="916" ht="15.0" customHeight="1">
      <c r="A916" s="2"/>
      <c r="B916" s="6"/>
      <c r="C916" s="6"/>
      <c r="D916" s="6"/>
      <c r="E916" s="6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</row>
    <row r="917" ht="15.0" customHeight="1">
      <c r="A917" s="2"/>
      <c r="B917" s="6"/>
      <c r="C917" s="6"/>
      <c r="D917" s="6"/>
      <c r="E917" s="6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</row>
    <row r="918" ht="15.0" customHeight="1">
      <c r="A918" s="2"/>
      <c r="B918" s="6"/>
      <c r="C918" s="6"/>
      <c r="D918" s="6"/>
      <c r="E918" s="6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</row>
    <row r="919" ht="15.0" customHeight="1">
      <c r="A919" s="2"/>
      <c r="B919" s="6"/>
      <c r="C919" s="6"/>
      <c r="D919" s="6"/>
      <c r="E919" s="6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</row>
    <row r="920" ht="15.0" customHeight="1">
      <c r="A920" s="2"/>
      <c r="B920" s="6"/>
      <c r="C920" s="6"/>
      <c r="D920" s="6"/>
      <c r="E920" s="6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</row>
    <row r="921" ht="15.0" customHeight="1">
      <c r="A921" s="2"/>
      <c r="B921" s="6"/>
      <c r="C921" s="6"/>
      <c r="D921" s="6"/>
      <c r="E921" s="6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</row>
    <row r="922" ht="15.0" customHeight="1">
      <c r="A922" s="2"/>
      <c r="B922" s="6"/>
      <c r="C922" s="6"/>
      <c r="D922" s="6"/>
      <c r="E922" s="6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</row>
    <row r="923" ht="15.0" customHeight="1">
      <c r="A923" s="2"/>
      <c r="B923" s="6"/>
      <c r="C923" s="6"/>
      <c r="D923" s="6"/>
      <c r="E923" s="6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</row>
    <row r="924" ht="15.0" customHeight="1">
      <c r="A924" s="2"/>
      <c r="B924" s="6"/>
      <c r="C924" s="6"/>
      <c r="D924" s="6"/>
      <c r="E924" s="6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</row>
    <row r="925" ht="15.0" customHeight="1">
      <c r="A925" s="2"/>
      <c r="B925" s="6"/>
      <c r="C925" s="6"/>
      <c r="D925" s="6"/>
      <c r="E925" s="6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</row>
    <row r="926" ht="15.0" customHeight="1">
      <c r="A926" s="2"/>
      <c r="B926" s="6"/>
      <c r="C926" s="6"/>
      <c r="D926" s="6"/>
      <c r="E926" s="6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</row>
    <row r="927" ht="15.0" customHeight="1">
      <c r="A927" s="2"/>
      <c r="B927" s="6"/>
      <c r="C927" s="6"/>
      <c r="D927" s="6"/>
      <c r="E927" s="6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</row>
    <row r="928" ht="15.0" customHeight="1">
      <c r="A928" s="2"/>
      <c r="B928" s="6"/>
      <c r="C928" s="6"/>
      <c r="D928" s="6"/>
      <c r="E928" s="6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</row>
    <row r="929" ht="15.0" customHeight="1">
      <c r="A929" s="2"/>
      <c r="B929" s="6"/>
      <c r="C929" s="6"/>
      <c r="D929" s="6"/>
      <c r="E929" s="6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</row>
    <row r="930" ht="15.0" customHeight="1">
      <c r="A930" s="2"/>
      <c r="B930" s="6"/>
      <c r="C930" s="6"/>
      <c r="D930" s="6"/>
      <c r="E930" s="6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</row>
    <row r="931" ht="15.0" customHeight="1">
      <c r="A931" s="2"/>
      <c r="B931" s="6"/>
      <c r="C931" s="6"/>
      <c r="D931" s="6"/>
      <c r="E931" s="6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</row>
    <row r="932" ht="15.0" customHeight="1">
      <c r="A932" s="2"/>
      <c r="B932" s="6"/>
      <c r="C932" s="6"/>
      <c r="D932" s="6"/>
      <c r="E932" s="6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</row>
    <row r="933" ht="15.0" customHeight="1">
      <c r="A933" s="2"/>
      <c r="B933" s="6"/>
      <c r="C933" s="6"/>
      <c r="D933" s="6"/>
      <c r="E933" s="6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</row>
    <row r="934" ht="15.0" customHeight="1">
      <c r="A934" s="2"/>
      <c r="B934" s="6"/>
      <c r="C934" s="6"/>
      <c r="D934" s="6"/>
      <c r="E934" s="6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</row>
    <row r="935" ht="15.0" customHeight="1">
      <c r="A935" s="2"/>
      <c r="B935" s="6"/>
      <c r="C935" s="6"/>
      <c r="D935" s="6"/>
      <c r="E935" s="6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</row>
    <row r="936" ht="15.0" customHeight="1">
      <c r="A936" s="2"/>
      <c r="B936" s="6"/>
      <c r="C936" s="6"/>
      <c r="D936" s="6"/>
      <c r="E936" s="6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</row>
    <row r="937" ht="15.0" customHeight="1">
      <c r="A937" s="2"/>
      <c r="B937" s="6"/>
      <c r="C937" s="6"/>
      <c r="D937" s="6"/>
      <c r="E937" s="6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</row>
    <row r="938" ht="15.0" customHeight="1">
      <c r="A938" s="2"/>
      <c r="B938" s="6"/>
      <c r="C938" s="6"/>
      <c r="D938" s="6"/>
      <c r="E938" s="6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</row>
    <row r="939" ht="15.0" customHeight="1">
      <c r="A939" s="2"/>
      <c r="B939" s="6"/>
      <c r="C939" s="6"/>
      <c r="D939" s="6"/>
      <c r="E939" s="6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</row>
    <row r="940" ht="15.0" customHeight="1">
      <c r="A940" s="2"/>
      <c r="B940" s="6"/>
      <c r="C940" s="6"/>
      <c r="D940" s="6"/>
      <c r="E940" s="6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</row>
    <row r="941" ht="15.0" customHeight="1">
      <c r="A941" s="2"/>
      <c r="B941" s="6"/>
      <c r="C941" s="6"/>
      <c r="D941" s="6"/>
      <c r="E941" s="6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</row>
    <row r="942" ht="15.0" customHeight="1">
      <c r="A942" s="2"/>
      <c r="B942" s="6"/>
      <c r="C942" s="6"/>
      <c r="D942" s="6"/>
      <c r="E942" s="6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</row>
    <row r="943" ht="15.0" customHeight="1">
      <c r="A943" s="2"/>
      <c r="B943" s="6"/>
      <c r="C943" s="6"/>
      <c r="D943" s="6"/>
      <c r="E943" s="6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</row>
    <row r="944" ht="15.0" customHeight="1">
      <c r="A944" s="2"/>
      <c r="B944" s="6"/>
      <c r="C944" s="6"/>
      <c r="D944" s="6"/>
      <c r="E944" s="6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</row>
    <row r="945" ht="15.0" customHeight="1">
      <c r="A945" s="2"/>
      <c r="B945" s="6"/>
      <c r="C945" s="6"/>
      <c r="D945" s="6"/>
      <c r="E945" s="6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</row>
    <row r="946" ht="15.0" customHeight="1">
      <c r="A946" s="2"/>
      <c r="B946" s="6"/>
      <c r="C946" s="6"/>
      <c r="D946" s="6"/>
      <c r="E946" s="6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</row>
    <row r="947" ht="15.0" customHeight="1">
      <c r="A947" s="2"/>
      <c r="B947" s="6"/>
      <c r="C947" s="6"/>
      <c r="D947" s="6"/>
      <c r="E947" s="6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</row>
    <row r="948" ht="15.0" customHeight="1">
      <c r="A948" s="2"/>
      <c r="B948" s="6"/>
      <c r="C948" s="6"/>
      <c r="D948" s="6"/>
      <c r="E948" s="6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</row>
    <row r="949" ht="15.0" customHeight="1">
      <c r="A949" s="2"/>
      <c r="B949" s="6"/>
      <c r="C949" s="6"/>
      <c r="D949" s="6"/>
      <c r="E949" s="6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</row>
    <row r="950" ht="15.0" customHeight="1">
      <c r="A950" s="2"/>
      <c r="B950" s="6"/>
      <c r="C950" s="6"/>
      <c r="D950" s="6"/>
      <c r="E950" s="6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</row>
    <row r="951" ht="15.0" customHeight="1">
      <c r="A951" s="2"/>
      <c r="B951" s="6"/>
      <c r="C951" s="6"/>
      <c r="D951" s="6"/>
      <c r="E951" s="6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</row>
    <row r="952" ht="15.0" customHeight="1">
      <c r="A952" s="2"/>
      <c r="B952" s="6"/>
      <c r="C952" s="6"/>
      <c r="D952" s="6"/>
      <c r="E952" s="6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</row>
    <row r="953" ht="15.0" customHeight="1">
      <c r="A953" s="2"/>
      <c r="B953" s="6"/>
      <c r="C953" s="6"/>
      <c r="D953" s="6"/>
      <c r="E953" s="6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</row>
    <row r="954" ht="15.0" customHeight="1">
      <c r="A954" s="2"/>
      <c r="B954" s="6"/>
      <c r="C954" s="6"/>
      <c r="D954" s="6"/>
      <c r="E954" s="6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</row>
    <row r="955" ht="15.0" customHeight="1">
      <c r="A955" s="2"/>
      <c r="B955" s="6"/>
      <c r="C955" s="6"/>
      <c r="D955" s="6"/>
      <c r="E955" s="6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</row>
    <row r="956" ht="15.0" customHeight="1">
      <c r="A956" s="2"/>
      <c r="B956" s="6"/>
      <c r="C956" s="6"/>
      <c r="D956" s="6"/>
      <c r="E956" s="6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</row>
    <row r="957" ht="15.0" customHeight="1">
      <c r="A957" s="2"/>
      <c r="B957" s="6"/>
      <c r="C957" s="6"/>
      <c r="D957" s="6"/>
      <c r="E957" s="6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</row>
    <row r="958" ht="15.0" customHeight="1">
      <c r="A958" s="2"/>
      <c r="B958" s="6"/>
      <c r="C958" s="6"/>
      <c r="D958" s="6"/>
      <c r="E958" s="6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</row>
    <row r="959" ht="15.0" customHeight="1">
      <c r="A959" s="2"/>
      <c r="B959" s="6"/>
      <c r="C959" s="6"/>
      <c r="D959" s="6"/>
      <c r="E959" s="6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</row>
    <row r="960" ht="15.0" customHeight="1">
      <c r="A960" s="2"/>
      <c r="B960" s="6"/>
      <c r="C960" s="6"/>
      <c r="D960" s="6"/>
      <c r="E960" s="6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</row>
    <row r="961" ht="15.0" customHeight="1">
      <c r="A961" s="2"/>
      <c r="B961" s="6"/>
      <c r="C961" s="6"/>
      <c r="D961" s="6"/>
      <c r="E961" s="6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</row>
    <row r="962" ht="15.0" customHeight="1">
      <c r="A962" s="2"/>
      <c r="B962" s="6"/>
      <c r="C962" s="6"/>
      <c r="D962" s="6"/>
      <c r="E962" s="6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</row>
    <row r="963" ht="15.0" customHeight="1">
      <c r="A963" s="2"/>
      <c r="B963" s="6"/>
      <c r="C963" s="6"/>
      <c r="D963" s="6"/>
      <c r="E963" s="6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</row>
    <row r="964" ht="15.0" customHeight="1">
      <c r="A964" s="2"/>
      <c r="B964" s="6"/>
      <c r="C964" s="6"/>
      <c r="D964" s="6"/>
      <c r="E964" s="6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</row>
    <row r="965" ht="15.0" customHeight="1">
      <c r="A965" s="2"/>
      <c r="B965" s="6"/>
      <c r="C965" s="6"/>
      <c r="D965" s="6"/>
      <c r="E965" s="6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</row>
    <row r="966" ht="15.0" customHeight="1">
      <c r="A966" s="2"/>
      <c r="B966" s="6"/>
      <c r="C966" s="6"/>
      <c r="D966" s="6"/>
      <c r="E966" s="6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</row>
    <row r="967" ht="15.0" customHeight="1">
      <c r="A967" s="2"/>
      <c r="B967" s="6"/>
      <c r="C967" s="6"/>
      <c r="D967" s="6"/>
      <c r="E967" s="6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</row>
    <row r="968" ht="15.0" customHeight="1">
      <c r="A968" s="2"/>
      <c r="B968" s="6"/>
      <c r="C968" s="6"/>
      <c r="D968" s="6"/>
      <c r="E968" s="6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</row>
    <row r="969" ht="15.0" customHeight="1">
      <c r="A969" s="2"/>
      <c r="B969" s="6"/>
      <c r="C969" s="6"/>
      <c r="D969" s="6"/>
      <c r="E969" s="6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</row>
    <row r="970" ht="15.0" customHeight="1">
      <c r="A970" s="2"/>
      <c r="B970" s="6"/>
      <c r="C970" s="6"/>
      <c r="D970" s="6"/>
      <c r="E970" s="6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</row>
    <row r="971" ht="15.0" customHeight="1">
      <c r="A971" s="2"/>
      <c r="B971" s="6"/>
      <c r="C971" s="6"/>
      <c r="D971" s="6"/>
      <c r="E971" s="6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</row>
    <row r="972" ht="15.0" customHeight="1">
      <c r="A972" s="2"/>
      <c r="B972" s="6"/>
      <c r="C972" s="6"/>
      <c r="D972" s="6"/>
      <c r="E972" s="6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</row>
    <row r="973" ht="15.0" customHeight="1">
      <c r="A973" s="2"/>
      <c r="B973" s="6"/>
      <c r="C973" s="6"/>
      <c r="D973" s="6"/>
      <c r="E973" s="6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</row>
    <row r="974" ht="15.0" customHeight="1">
      <c r="A974" s="2"/>
      <c r="B974" s="6"/>
      <c r="C974" s="6"/>
      <c r="D974" s="6"/>
      <c r="E974" s="6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</row>
    <row r="975" ht="15.0" customHeight="1">
      <c r="A975" s="2"/>
      <c r="B975" s="6"/>
      <c r="C975" s="6"/>
      <c r="D975" s="6"/>
      <c r="E975" s="6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</row>
    <row r="976" ht="15.0" customHeight="1">
      <c r="A976" s="2"/>
      <c r="B976" s="6"/>
      <c r="C976" s="6"/>
      <c r="D976" s="6"/>
      <c r="E976" s="6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</row>
    <row r="977" ht="15.0" customHeight="1">
      <c r="A977" s="2"/>
      <c r="B977" s="6"/>
      <c r="C977" s="6"/>
      <c r="D977" s="6"/>
      <c r="E977" s="6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</row>
    <row r="978" ht="15.0" customHeight="1">
      <c r="A978" s="2"/>
      <c r="B978" s="6"/>
      <c r="C978" s="6"/>
      <c r="D978" s="6"/>
      <c r="E978" s="6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</row>
    <row r="979" ht="15.0" customHeight="1">
      <c r="A979" s="2"/>
      <c r="B979" s="6"/>
      <c r="C979" s="6"/>
      <c r="D979" s="6"/>
      <c r="E979" s="6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</row>
    <row r="980" ht="15.0" customHeight="1">
      <c r="A980" s="2"/>
      <c r="B980" s="6"/>
      <c r="C980" s="6"/>
      <c r="D980" s="6"/>
      <c r="E980" s="6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</row>
    <row r="981" ht="15.0" customHeight="1">
      <c r="A981" s="2"/>
      <c r="B981" s="6"/>
      <c r="C981" s="6"/>
      <c r="D981" s="6"/>
      <c r="E981" s="6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</row>
    <row r="982" ht="15.0" customHeight="1">
      <c r="A982" s="2"/>
      <c r="B982" s="6"/>
      <c r="C982" s="6"/>
      <c r="D982" s="6"/>
      <c r="E982" s="6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</row>
    <row r="983" ht="15.0" customHeight="1">
      <c r="A983" s="2"/>
      <c r="B983" s="6"/>
      <c r="C983" s="6"/>
      <c r="D983" s="6"/>
      <c r="E983" s="6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</row>
    <row r="984" ht="15.0" customHeight="1">
      <c r="A984" s="2"/>
      <c r="B984" s="6"/>
      <c r="C984" s="6"/>
      <c r="D984" s="6"/>
      <c r="E984" s="6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</row>
    <row r="985" ht="15.0" customHeight="1">
      <c r="A985" s="2"/>
      <c r="B985" s="6"/>
      <c r="C985" s="6"/>
      <c r="D985" s="6"/>
      <c r="E985" s="6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</row>
    <row r="986" ht="15.0" customHeight="1">
      <c r="A986" s="2"/>
      <c r="B986" s="6"/>
      <c r="C986" s="6"/>
      <c r="D986" s="6"/>
      <c r="E986" s="6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</row>
    <row r="987" ht="15.0" customHeight="1">
      <c r="A987" s="2"/>
      <c r="B987" s="6"/>
      <c r="C987" s="6"/>
      <c r="D987" s="6"/>
      <c r="E987" s="6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</row>
    <row r="988" ht="15.0" customHeight="1">
      <c r="A988" s="2"/>
      <c r="B988" s="6"/>
      <c r="C988" s="6"/>
      <c r="D988" s="6"/>
      <c r="E988" s="6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</row>
    <row r="989" ht="15.0" customHeight="1">
      <c r="A989" s="2"/>
      <c r="B989" s="6"/>
      <c r="C989" s="6"/>
      <c r="D989" s="6"/>
      <c r="E989" s="6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</row>
    <row r="990" ht="15.0" customHeight="1">
      <c r="A990" s="2"/>
      <c r="B990" s="6"/>
      <c r="C990" s="6"/>
      <c r="D990" s="6"/>
      <c r="E990" s="6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</row>
    <row r="991" ht="15.0" customHeight="1">
      <c r="A991" s="2"/>
      <c r="B991" s="6"/>
      <c r="C991" s="6"/>
      <c r="D991" s="6"/>
      <c r="E991" s="6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</row>
    <row r="992" ht="15.0" customHeight="1">
      <c r="A992" s="2"/>
      <c r="B992" s="6"/>
      <c r="C992" s="6"/>
      <c r="D992" s="6"/>
      <c r="E992" s="6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</row>
    <row r="993" ht="15.0" customHeight="1">
      <c r="A993" s="2"/>
      <c r="B993" s="6"/>
      <c r="C993" s="6"/>
      <c r="D993" s="6"/>
      <c r="E993" s="6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</row>
    <row r="994" ht="15.0" customHeight="1">
      <c r="A994" s="2"/>
      <c r="B994" s="6"/>
      <c r="C994" s="6"/>
      <c r="D994" s="6"/>
      <c r="E994" s="6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</row>
    <row r="995" ht="15.0" customHeight="1">
      <c r="A995" s="2"/>
      <c r="B995" s="6"/>
      <c r="C995" s="6"/>
      <c r="D995" s="6"/>
      <c r="E995" s="6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</row>
    <row r="996" ht="15.0" customHeight="1">
      <c r="A996" s="2"/>
      <c r="B996" s="6"/>
      <c r="C996" s="6"/>
      <c r="D996" s="6"/>
      <c r="E996" s="6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</row>
    <row r="997" ht="15.0" customHeight="1">
      <c r="A997" s="2"/>
      <c r="B997" s="6"/>
      <c r="C997" s="6"/>
      <c r="D997" s="6"/>
      <c r="E997" s="6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</row>
    <row r="998" ht="15.0" customHeight="1">
      <c r="A998" s="2"/>
      <c r="B998" s="6"/>
      <c r="C998" s="6"/>
      <c r="D998" s="6"/>
      <c r="E998" s="6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</row>
    <row r="999" ht="15.0" customHeight="1">
      <c r="A999" s="2"/>
      <c r="B999" s="6"/>
      <c r="C999" s="6"/>
      <c r="D999" s="6"/>
      <c r="E999" s="6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</row>
    <row r="1000" ht="15.0" customHeight="1">
      <c r="A1000" s="2"/>
      <c r="B1000" s="6"/>
      <c r="C1000" s="6"/>
      <c r="D1000" s="6"/>
      <c r="E1000" s="6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1.22" defaultRowHeight="15.0"/>
  <cols>
    <col customWidth="1" min="1" max="1" width="10.33"/>
    <col customWidth="1" min="2" max="2" width="18.44"/>
    <col customWidth="1" min="3" max="26" width="8.56"/>
  </cols>
  <sheetData>
    <row r="1" ht="60.75" customHeight="1">
      <c r="A1" s="1"/>
      <c r="B1" s="8" t="s">
        <v>1</v>
      </c>
    </row>
    <row r="2" ht="60.75" customHeight="1">
      <c r="A2" s="10">
        <v>1.0</v>
      </c>
      <c r="B2" s="11" t="s">
        <v>13</v>
      </c>
    </row>
    <row r="3" ht="60.75" customHeight="1">
      <c r="A3" s="1"/>
      <c r="B3" s="13" t="s">
        <v>14</v>
      </c>
    </row>
    <row r="4" ht="60.75" customHeight="1">
      <c r="A4" s="1"/>
      <c r="B4" s="13" t="s">
        <v>20</v>
      </c>
    </row>
    <row r="5" ht="60.75" customHeight="1">
      <c r="A5" s="1"/>
      <c r="B5" s="13" t="s">
        <v>21</v>
      </c>
    </row>
    <row r="6" ht="60.75" customHeight="1">
      <c r="A6" s="1"/>
      <c r="B6" s="13" t="s">
        <v>22</v>
      </c>
    </row>
    <row r="7" ht="60.75" customHeight="1">
      <c r="A7" s="1"/>
      <c r="B7" s="15" t="s">
        <v>1</v>
      </c>
    </row>
    <row r="8" ht="60.75" customHeight="1">
      <c r="A8" s="10">
        <v>2.0</v>
      </c>
      <c r="B8" s="11" t="s">
        <v>27</v>
      </c>
    </row>
    <row r="9" ht="60.75" customHeight="1">
      <c r="A9" s="1"/>
      <c r="B9" s="13" t="s">
        <v>29</v>
      </c>
    </row>
    <row r="10" ht="60.75" customHeight="1">
      <c r="A10" s="1"/>
      <c r="B10" s="13" t="s">
        <v>31</v>
      </c>
    </row>
    <row r="11" ht="60.75" customHeight="1">
      <c r="A11" s="1"/>
      <c r="B11" s="13" t="s">
        <v>32</v>
      </c>
    </row>
    <row r="12" ht="60.75" customHeight="1">
      <c r="A12" s="1"/>
      <c r="B12" s="13" t="s">
        <v>33</v>
      </c>
    </row>
    <row r="13" ht="60.75" customHeight="1">
      <c r="A13" s="1"/>
      <c r="B13" s="15" t="s">
        <v>1</v>
      </c>
    </row>
    <row r="14" ht="60.75" customHeight="1">
      <c r="A14" s="16">
        <v>3.0</v>
      </c>
      <c r="B14" s="17" t="s">
        <v>35</v>
      </c>
    </row>
    <row r="15" ht="60.75" customHeight="1">
      <c r="A15" s="1"/>
      <c r="B15" s="13" t="s">
        <v>36</v>
      </c>
    </row>
    <row r="16" ht="60.75" customHeight="1">
      <c r="A16" s="1"/>
      <c r="B16" s="13" t="s">
        <v>37</v>
      </c>
    </row>
    <row r="17" ht="60.75" customHeight="1">
      <c r="A17" s="1"/>
      <c r="B17" s="13" t="s">
        <v>38</v>
      </c>
    </row>
    <row r="18" ht="60.75" customHeight="1">
      <c r="A18" s="1"/>
      <c r="B18" s="13" t="s">
        <v>39</v>
      </c>
    </row>
    <row r="19" ht="60.75" customHeight="1">
      <c r="A19" s="1"/>
      <c r="B19" s="15" t="s">
        <v>1</v>
      </c>
    </row>
    <row r="20" ht="60.75" customHeight="1">
      <c r="A20" s="10">
        <v>4.0</v>
      </c>
      <c r="B20" s="11" t="s">
        <v>40</v>
      </c>
    </row>
    <row r="21" ht="60.75" customHeight="1">
      <c r="A21" s="1"/>
      <c r="B21" s="13" t="s">
        <v>41</v>
      </c>
    </row>
    <row r="22" ht="60.75" customHeight="1">
      <c r="A22" s="1"/>
      <c r="B22" s="13" t="s">
        <v>42</v>
      </c>
    </row>
    <row r="23" ht="60.75" customHeight="1">
      <c r="A23" s="1"/>
      <c r="B23" s="13" t="s">
        <v>43</v>
      </c>
    </row>
    <row r="24" ht="60.75" customHeight="1">
      <c r="A24" s="1"/>
      <c r="B24" s="13" t="s">
        <v>44</v>
      </c>
    </row>
    <row r="25" ht="60.75" customHeight="1">
      <c r="A25" s="1"/>
      <c r="B25" s="15" t="s">
        <v>1</v>
      </c>
    </row>
    <row r="26" ht="60.75" customHeight="1">
      <c r="A26" s="19">
        <v>5.0</v>
      </c>
      <c r="B26" s="20" t="s">
        <v>50</v>
      </c>
    </row>
    <row r="27" ht="60.75" customHeight="1">
      <c r="A27" s="1"/>
      <c r="B27" s="13" t="s">
        <v>51</v>
      </c>
    </row>
    <row r="28" ht="60.75" customHeight="1">
      <c r="A28" s="1"/>
      <c r="B28" s="13" t="s">
        <v>52</v>
      </c>
    </row>
    <row r="29" ht="60.75" customHeight="1">
      <c r="A29" s="1"/>
      <c r="B29" s="13" t="s">
        <v>53</v>
      </c>
    </row>
    <row r="30" ht="60.75" customHeight="1">
      <c r="A30" s="1"/>
      <c r="B30" s="13" t="s">
        <v>54</v>
      </c>
    </row>
    <row r="31" ht="60.75" customHeight="1">
      <c r="A31" s="1"/>
      <c r="B31" s="15" t="s">
        <v>1</v>
      </c>
    </row>
    <row r="32" ht="60.75" customHeight="1">
      <c r="A32" s="10">
        <v>6.0</v>
      </c>
      <c r="B32" s="11" t="s">
        <v>55</v>
      </c>
    </row>
    <row r="33" ht="60.75" customHeight="1">
      <c r="A33" s="22"/>
      <c r="B33" s="23" t="s">
        <v>56</v>
      </c>
    </row>
    <row r="34" ht="60.75" customHeight="1">
      <c r="A34" s="1"/>
      <c r="B34" s="13" t="s">
        <v>57</v>
      </c>
    </row>
    <row r="35" ht="60.75" customHeight="1">
      <c r="A35" s="1"/>
      <c r="B35" s="13" t="s">
        <v>58</v>
      </c>
    </row>
    <row r="36" ht="60.75" customHeight="1">
      <c r="A36" s="1"/>
      <c r="B36" s="13" t="s">
        <v>59</v>
      </c>
    </row>
    <row r="37" ht="60.75" customHeight="1">
      <c r="A37" s="1"/>
      <c r="B37" s="15" t="s">
        <v>1</v>
      </c>
    </row>
    <row r="38" ht="60.75" customHeight="1">
      <c r="A38" s="10">
        <v>7.0</v>
      </c>
      <c r="B38" s="11" t="s">
        <v>60</v>
      </c>
    </row>
    <row r="39" ht="60.75" customHeight="1">
      <c r="A39" s="1"/>
      <c r="B39" s="13" t="s">
        <v>61</v>
      </c>
    </row>
    <row r="40" ht="60.75" customHeight="1">
      <c r="A40" s="1"/>
      <c r="B40" s="13" t="s">
        <v>62</v>
      </c>
    </row>
    <row r="41" ht="60.75" customHeight="1">
      <c r="A41" s="1"/>
      <c r="B41" s="13" t="s">
        <v>63</v>
      </c>
    </row>
    <row r="42" ht="60.75" customHeight="1">
      <c r="A42" s="1"/>
      <c r="B42" s="13" t="s">
        <v>64</v>
      </c>
    </row>
    <row r="43" ht="60.75" customHeight="1">
      <c r="A43" s="1"/>
      <c r="B43" s="15" t="s">
        <v>1</v>
      </c>
    </row>
    <row r="44" ht="60.75" customHeight="1">
      <c r="A44" s="10">
        <v>8.0</v>
      </c>
      <c r="B44" s="11" t="s">
        <v>65</v>
      </c>
    </row>
    <row r="45" ht="60.75" customHeight="1">
      <c r="A45" s="1"/>
      <c r="B45" s="13" t="s">
        <v>66</v>
      </c>
    </row>
    <row r="46" ht="60.75" customHeight="1">
      <c r="A46" s="1"/>
      <c r="B46" s="13" t="s">
        <v>67</v>
      </c>
    </row>
    <row r="47" ht="60.75" customHeight="1">
      <c r="A47" s="1"/>
      <c r="B47" s="13" t="s">
        <v>68</v>
      </c>
    </row>
    <row r="48" ht="60.75" customHeight="1">
      <c r="A48" s="1"/>
      <c r="B48" s="13" t="s">
        <v>69</v>
      </c>
    </row>
    <row r="49" ht="60.75" customHeight="1">
      <c r="A49" s="1"/>
      <c r="B49" s="13"/>
    </row>
    <row r="50" ht="60.75" customHeight="1">
      <c r="A50" s="1"/>
      <c r="B50" s="15" t="s">
        <v>1</v>
      </c>
    </row>
    <row r="51" ht="60.75" customHeight="1">
      <c r="A51" s="10">
        <v>9.0</v>
      </c>
      <c r="B51" s="11" t="s">
        <v>72</v>
      </c>
    </row>
    <row r="52" ht="60.75" customHeight="1">
      <c r="A52" s="1"/>
      <c r="B52" s="13" t="s">
        <v>73</v>
      </c>
    </row>
    <row r="53" ht="60.75" customHeight="1">
      <c r="A53" s="1"/>
      <c r="B53" s="13" t="s">
        <v>74</v>
      </c>
    </row>
    <row r="54" ht="60.75" customHeight="1">
      <c r="A54" s="1"/>
      <c r="B54" s="13" t="s">
        <v>75</v>
      </c>
    </row>
    <row r="55" ht="60.75" customHeight="1">
      <c r="A55" s="1"/>
      <c r="B55" s="13" t="s">
        <v>76</v>
      </c>
    </row>
    <row r="56" ht="60.75" customHeight="1">
      <c r="A56" s="1"/>
      <c r="B56" s="15" t="s">
        <v>1</v>
      </c>
    </row>
    <row r="57" ht="60.75" customHeight="1">
      <c r="A57" s="10">
        <v>10.0</v>
      </c>
      <c r="B57" s="11" t="s">
        <v>78</v>
      </c>
    </row>
    <row r="58" ht="60.75" customHeight="1">
      <c r="A58" s="1"/>
      <c r="B58" s="13" t="s">
        <v>79</v>
      </c>
    </row>
    <row r="59" ht="60.75" customHeight="1">
      <c r="A59" s="1"/>
      <c r="B59" s="13" t="s">
        <v>80</v>
      </c>
    </row>
    <row r="60" ht="60.75" customHeight="1">
      <c r="A60" s="1"/>
      <c r="B60" s="13" t="s">
        <v>81</v>
      </c>
    </row>
    <row r="61" ht="60.75" customHeight="1">
      <c r="A61" s="1"/>
      <c r="B61" s="13" t="s">
        <v>82</v>
      </c>
    </row>
    <row r="62" ht="60.75" customHeight="1">
      <c r="A62" s="1"/>
      <c r="B62" s="15" t="s">
        <v>1</v>
      </c>
    </row>
    <row r="63" ht="60.75" customHeight="1">
      <c r="A63" s="10">
        <v>11.0</v>
      </c>
      <c r="B63" s="11" t="s">
        <v>84</v>
      </c>
    </row>
    <row r="64" ht="60.75" customHeight="1">
      <c r="A64" s="1"/>
      <c r="B64" s="13" t="s">
        <v>85</v>
      </c>
    </row>
    <row r="65" ht="60.75" customHeight="1">
      <c r="A65" s="1"/>
      <c r="B65" s="13" t="s">
        <v>86</v>
      </c>
    </row>
    <row r="66" ht="60.75" customHeight="1">
      <c r="A66" s="1"/>
      <c r="B66" s="13" t="s">
        <v>87</v>
      </c>
    </row>
    <row r="67" ht="60.75" customHeight="1">
      <c r="A67" s="1"/>
      <c r="B67" s="13" t="s">
        <v>88</v>
      </c>
    </row>
    <row r="68" ht="60.75" customHeight="1">
      <c r="A68" s="1"/>
      <c r="B68" s="15" t="s">
        <v>1</v>
      </c>
    </row>
    <row r="69" ht="60.75" customHeight="1">
      <c r="A69" s="10">
        <v>12.0</v>
      </c>
      <c r="B69" s="11" t="s">
        <v>93</v>
      </c>
    </row>
    <row r="70" ht="60.75" customHeight="1">
      <c r="A70" s="1"/>
      <c r="B70" s="13" t="s">
        <v>95</v>
      </c>
    </row>
    <row r="71" ht="60.75" customHeight="1">
      <c r="A71" s="1"/>
      <c r="B71" s="13" t="s">
        <v>97</v>
      </c>
    </row>
    <row r="72" ht="60.75" customHeight="1">
      <c r="A72" s="1"/>
      <c r="B72" s="13" t="s">
        <v>98</v>
      </c>
    </row>
    <row r="73" ht="60.75" customHeight="1">
      <c r="A73" s="1"/>
      <c r="B73" s="13" t="s">
        <v>99</v>
      </c>
    </row>
    <row r="74" ht="60.75" customHeight="1">
      <c r="A74" s="1"/>
      <c r="B74" s="15" t="s">
        <v>1</v>
      </c>
    </row>
    <row r="75" ht="60.75" customHeight="1">
      <c r="A75" s="10">
        <v>13.0</v>
      </c>
      <c r="B75" s="11" t="s">
        <v>101</v>
      </c>
    </row>
    <row r="76" ht="60.75" customHeight="1">
      <c r="A76" s="1"/>
      <c r="B76" s="13" t="s">
        <v>102</v>
      </c>
    </row>
    <row r="77" ht="60.75" customHeight="1">
      <c r="A77" s="1"/>
      <c r="B77" s="13" t="s">
        <v>103</v>
      </c>
    </row>
    <row r="78" ht="60.75" customHeight="1">
      <c r="A78" s="1"/>
      <c r="B78" s="13" t="s">
        <v>105</v>
      </c>
    </row>
    <row r="79" ht="60.75" customHeight="1">
      <c r="A79" s="1"/>
      <c r="B79" s="13" t="s">
        <v>106</v>
      </c>
    </row>
    <row r="80" ht="60.75" customHeight="1">
      <c r="A80" s="1"/>
      <c r="B80" s="15" t="s">
        <v>1</v>
      </c>
    </row>
    <row r="81" ht="60.75" customHeight="1">
      <c r="A81" s="10">
        <v>14.0</v>
      </c>
      <c r="B81" s="11" t="s">
        <v>107</v>
      </c>
    </row>
    <row r="82" ht="60.75" customHeight="1">
      <c r="A82" s="1"/>
      <c r="B82" s="13" t="s">
        <v>108</v>
      </c>
    </row>
    <row r="83" ht="60.75" customHeight="1">
      <c r="A83" s="1"/>
      <c r="B83" s="13" t="s">
        <v>109</v>
      </c>
    </row>
    <row r="84" ht="60.75" customHeight="1">
      <c r="A84" s="1"/>
      <c r="B84" s="13" t="s">
        <v>110</v>
      </c>
    </row>
    <row r="85" ht="60.75" customHeight="1">
      <c r="A85" s="1"/>
      <c r="B85" s="13" t="s">
        <v>112</v>
      </c>
    </row>
    <row r="86" ht="60.75" customHeight="1">
      <c r="A86" s="1"/>
      <c r="B86" s="15" t="s">
        <v>1</v>
      </c>
    </row>
    <row r="87" ht="60.75" customHeight="1">
      <c r="A87" s="10">
        <v>15.0</v>
      </c>
      <c r="B87" s="11" t="s">
        <v>113</v>
      </c>
    </row>
    <row r="88" ht="60.75" customHeight="1">
      <c r="A88" s="1"/>
      <c r="B88" s="13" t="s">
        <v>114</v>
      </c>
    </row>
    <row r="89" ht="60.75" customHeight="1">
      <c r="A89" s="1"/>
      <c r="B89" s="13" t="s">
        <v>115</v>
      </c>
    </row>
    <row r="90" ht="60.75" customHeight="1">
      <c r="A90" s="1"/>
      <c r="B90" s="13" t="s">
        <v>116</v>
      </c>
    </row>
    <row r="91" ht="60.75" customHeight="1">
      <c r="A91" s="1"/>
      <c r="B91" s="13" t="s">
        <v>117</v>
      </c>
    </row>
    <row r="92" ht="60.75" customHeight="1">
      <c r="A92" s="1"/>
      <c r="B92" s="15" t="s">
        <v>1</v>
      </c>
    </row>
    <row r="93" ht="60.75" customHeight="1">
      <c r="A93" s="10">
        <v>16.0</v>
      </c>
      <c r="B93" s="11" t="s">
        <v>118</v>
      </c>
    </row>
    <row r="94" ht="60.75" customHeight="1">
      <c r="A94" s="1"/>
      <c r="B94" s="13" t="s">
        <v>119</v>
      </c>
    </row>
    <row r="95" ht="60.75" customHeight="1">
      <c r="A95" s="1"/>
      <c r="B95" s="13" t="s">
        <v>120</v>
      </c>
    </row>
    <row r="96" ht="60.75" customHeight="1">
      <c r="A96" s="1"/>
      <c r="B96" s="13" t="s">
        <v>121</v>
      </c>
    </row>
    <row r="97" ht="60.75" customHeight="1">
      <c r="A97" s="1"/>
      <c r="B97" s="13" t="s">
        <v>122</v>
      </c>
    </row>
    <row r="98" ht="60.75" customHeight="1">
      <c r="A98" s="1"/>
      <c r="B98" s="15" t="s">
        <v>1</v>
      </c>
    </row>
    <row r="99" ht="60.75" customHeight="1">
      <c r="A99" s="10">
        <v>17.0</v>
      </c>
      <c r="B99" s="11" t="s">
        <v>123</v>
      </c>
    </row>
    <row r="100" ht="60.75" customHeight="1">
      <c r="A100" s="1"/>
      <c r="B100" s="13" t="s">
        <v>124</v>
      </c>
    </row>
    <row r="101" ht="60.75" customHeight="1">
      <c r="A101" s="1"/>
      <c r="B101" s="13" t="s">
        <v>125</v>
      </c>
    </row>
    <row r="102" ht="60.75" customHeight="1">
      <c r="A102" s="1"/>
      <c r="B102" s="13" t="s">
        <v>126</v>
      </c>
    </row>
    <row r="103" ht="60.75" customHeight="1">
      <c r="A103" s="1"/>
      <c r="B103" s="13" t="s">
        <v>127</v>
      </c>
    </row>
    <row r="104" ht="60.75" customHeight="1">
      <c r="A104" s="1"/>
      <c r="B104" s="15" t="s">
        <v>1</v>
      </c>
    </row>
    <row r="105" ht="60.75" customHeight="1">
      <c r="A105" s="10">
        <v>18.0</v>
      </c>
      <c r="B105" s="11" t="s">
        <v>128</v>
      </c>
    </row>
    <row r="106" ht="60.75" customHeight="1">
      <c r="A106" s="1"/>
      <c r="B106" s="13" t="s">
        <v>130</v>
      </c>
    </row>
    <row r="107" ht="60.75" customHeight="1">
      <c r="A107" s="1"/>
      <c r="B107" s="13" t="s">
        <v>132</v>
      </c>
    </row>
    <row r="108" ht="60.75" customHeight="1">
      <c r="A108" s="1"/>
      <c r="B108" s="13" t="s">
        <v>134</v>
      </c>
    </row>
    <row r="109" ht="60.75" customHeight="1">
      <c r="A109" s="1"/>
      <c r="B109" s="13" t="s">
        <v>135</v>
      </c>
    </row>
    <row r="110" ht="60.75" customHeight="1">
      <c r="A110" s="1"/>
      <c r="B110" s="15" t="s">
        <v>1</v>
      </c>
    </row>
    <row r="111" ht="60.75" customHeight="1">
      <c r="A111" s="10">
        <v>19.0</v>
      </c>
      <c r="B111" s="11" t="s">
        <v>137</v>
      </c>
    </row>
    <row r="112" ht="60.75" customHeight="1">
      <c r="A112" s="1"/>
      <c r="B112" s="13" t="s">
        <v>138</v>
      </c>
    </row>
    <row r="113" ht="60.75" customHeight="1">
      <c r="A113" s="1"/>
      <c r="B113" s="13" t="s">
        <v>139</v>
      </c>
    </row>
    <row r="114" ht="60.75" customHeight="1">
      <c r="A114" s="1"/>
      <c r="B114" s="13" t="s">
        <v>140</v>
      </c>
    </row>
    <row r="115" ht="60.75" customHeight="1">
      <c r="A115" s="1"/>
      <c r="B115" s="13" t="s">
        <v>142</v>
      </c>
    </row>
    <row r="116" ht="60.75" customHeight="1">
      <c r="A116" s="1"/>
      <c r="B116" s="15" t="s">
        <v>1</v>
      </c>
    </row>
    <row r="117" ht="60.75" customHeight="1">
      <c r="A117" s="10">
        <v>20.0</v>
      </c>
      <c r="B117" s="11" t="s">
        <v>143</v>
      </c>
    </row>
    <row r="118" ht="60.75" customHeight="1">
      <c r="A118" s="1"/>
      <c r="B118" s="13" t="s">
        <v>145</v>
      </c>
    </row>
    <row r="119" ht="60.75" customHeight="1">
      <c r="A119" s="1"/>
      <c r="B119" s="13" t="s">
        <v>146</v>
      </c>
    </row>
    <row r="120" ht="60.75" customHeight="1">
      <c r="A120" s="1"/>
      <c r="B120" s="13" t="s">
        <v>147</v>
      </c>
    </row>
    <row r="121" ht="60.75" customHeight="1">
      <c r="A121" s="1"/>
      <c r="B121" s="29" t="s">
        <v>148</v>
      </c>
    </row>
    <row r="122" ht="60.75" customHeight="1">
      <c r="A122" s="1"/>
      <c r="B122" s="15" t="s">
        <v>1</v>
      </c>
    </row>
    <row r="123" ht="60.75" customHeight="1">
      <c r="A123" s="32">
        <v>21.0</v>
      </c>
      <c r="B123" s="11" t="s">
        <v>154</v>
      </c>
    </row>
    <row r="124" ht="60.75" customHeight="1">
      <c r="A124" s="1"/>
      <c r="B124" s="13" t="s">
        <v>156</v>
      </c>
    </row>
    <row r="125" ht="60.75" customHeight="1">
      <c r="A125" s="1"/>
      <c r="B125" s="13" t="s">
        <v>157</v>
      </c>
    </row>
    <row r="126" ht="60.75" customHeight="1">
      <c r="A126" s="1"/>
      <c r="B126" s="13" t="s">
        <v>158</v>
      </c>
    </row>
    <row r="127" ht="60.75" customHeight="1">
      <c r="A127" s="1"/>
      <c r="B127" s="13" t="s">
        <v>159</v>
      </c>
    </row>
    <row r="128" ht="60.75" customHeight="1">
      <c r="A128" s="1"/>
      <c r="B128" s="15" t="s">
        <v>1</v>
      </c>
    </row>
    <row r="129" ht="60.75" customHeight="1">
      <c r="A129" s="10">
        <v>22.0</v>
      </c>
      <c r="B129" s="11" t="s">
        <v>160</v>
      </c>
    </row>
    <row r="130" ht="60.75" customHeight="1">
      <c r="A130" s="1"/>
      <c r="B130" s="13" t="s">
        <v>162</v>
      </c>
    </row>
    <row r="131" ht="60.75" customHeight="1">
      <c r="A131" s="1"/>
      <c r="B131" s="13" t="s">
        <v>164</v>
      </c>
    </row>
    <row r="132" ht="60.75" customHeight="1">
      <c r="A132" s="1"/>
      <c r="B132" s="13" t="s">
        <v>166</v>
      </c>
    </row>
    <row r="133" ht="60.75" customHeight="1">
      <c r="A133" s="1"/>
      <c r="B133" s="13" t="s">
        <v>167</v>
      </c>
    </row>
    <row r="134" ht="60.75" customHeight="1">
      <c r="A134" s="1"/>
      <c r="B134" s="15" t="s">
        <v>1</v>
      </c>
    </row>
    <row r="135" ht="60.75" customHeight="1">
      <c r="A135" s="19">
        <v>23.0</v>
      </c>
      <c r="B135" s="20" t="s">
        <v>170</v>
      </c>
    </row>
    <row r="136" ht="60.75" customHeight="1">
      <c r="A136" s="1"/>
      <c r="B136" s="13" t="s">
        <v>171</v>
      </c>
    </row>
    <row r="137" ht="60.75" customHeight="1">
      <c r="A137" s="1"/>
      <c r="B137" s="13" t="s">
        <v>173</v>
      </c>
    </row>
    <row r="138" ht="60.75" customHeight="1">
      <c r="A138" s="1"/>
      <c r="B138" s="13" t="s">
        <v>174</v>
      </c>
    </row>
    <row r="139" ht="60.75" customHeight="1">
      <c r="A139" s="1"/>
      <c r="B139" s="13" t="s">
        <v>175</v>
      </c>
    </row>
    <row r="140" ht="60.75" customHeight="1">
      <c r="A140" s="1"/>
      <c r="B140" s="15" t="s">
        <v>1</v>
      </c>
    </row>
    <row r="141" ht="60.75" customHeight="1">
      <c r="A141" s="19">
        <v>24.0</v>
      </c>
      <c r="B141" s="20" t="s">
        <v>177</v>
      </c>
    </row>
    <row r="142" ht="60.75" customHeight="1">
      <c r="A142" s="1"/>
      <c r="B142" s="13" t="s">
        <v>178</v>
      </c>
    </row>
    <row r="143" ht="60.75" customHeight="1">
      <c r="A143" s="1"/>
      <c r="B143" s="13" t="s">
        <v>180</v>
      </c>
    </row>
    <row r="144" ht="60.75" customHeight="1">
      <c r="A144" s="33"/>
      <c r="B144" s="34" t="s">
        <v>184</v>
      </c>
    </row>
    <row r="145" ht="60.75" customHeight="1">
      <c r="A145" s="1"/>
      <c r="B145" s="13" t="s">
        <v>191</v>
      </c>
    </row>
    <row r="146" ht="60.75" customHeight="1">
      <c r="A146" s="1"/>
      <c r="B146" s="15" t="s">
        <v>1</v>
      </c>
    </row>
    <row r="147" ht="60.75" customHeight="1">
      <c r="A147" s="19">
        <v>25.0</v>
      </c>
      <c r="B147" s="20" t="s">
        <v>193</v>
      </c>
    </row>
    <row r="148" ht="60.75" customHeight="1">
      <c r="A148" s="1"/>
      <c r="B148" s="13" t="s">
        <v>195</v>
      </c>
    </row>
    <row r="149" ht="60.75" customHeight="1">
      <c r="A149" s="1"/>
      <c r="B149" s="13" t="s">
        <v>196</v>
      </c>
    </row>
    <row r="150" ht="60.75" customHeight="1">
      <c r="A150" s="1"/>
      <c r="B150" s="13" t="s">
        <v>197</v>
      </c>
    </row>
    <row r="151" ht="60.75" customHeight="1">
      <c r="A151" s="1"/>
      <c r="B151" s="13" t="s">
        <v>198</v>
      </c>
    </row>
    <row r="152" ht="60.75" customHeight="1">
      <c r="A152" s="1"/>
      <c r="B152" s="15" t="s">
        <v>1</v>
      </c>
    </row>
    <row r="153" ht="60.75" customHeight="1">
      <c r="A153" s="10">
        <v>26.0</v>
      </c>
      <c r="B153" s="20" t="s">
        <v>203</v>
      </c>
    </row>
    <row r="154" ht="60.75" customHeight="1">
      <c r="A154" s="1"/>
      <c r="B154" s="13" t="s">
        <v>205</v>
      </c>
    </row>
    <row r="155" ht="60.75" customHeight="1">
      <c r="A155" s="1"/>
      <c r="B155" s="13" t="s">
        <v>206</v>
      </c>
    </row>
    <row r="156" ht="60.75" customHeight="1">
      <c r="A156" s="1"/>
      <c r="B156" s="13" t="s">
        <v>206</v>
      </c>
    </row>
    <row r="157" ht="60.75" customHeight="1">
      <c r="A157" s="1"/>
      <c r="B157" s="13" t="s">
        <v>208</v>
      </c>
    </row>
    <row r="158" ht="60.75" customHeight="1">
      <c r="A158" s="1"/>
      <c r="B158" s="15" t="s">
        <v>1</v>
      </c>
    </row>
    <row r="159" ht="60.75" customHeight="1">
      <c r="A159" s="10">
        <v>27.0</v>
      </c>
      <c r="B159" s="20" t="s">
        <v>210</v>
      </c>
    </row>
    <row r="160" ht="60.75" customHeight="1">
      <c r="A160" s="1"/>
      <c r="B160" s="13"/>
    </row>
    <row r="161" ht="60.75" customHeight="1">
      <c r="A161" s="1"/>
      <c r="B161" s="13"/>
    </row>
    <row r="162" ht="60.75" customHeight="1">
      <c r="A162" s="1"/>
      <c r="B162" s="13"/>
    </row>
    <row r="163" ht="60.75" customHeight="1">
      <c r="A163" s="1"/>
      <c r="B163" s="13"/>
    </row>
    <row r="164" ht="60.75" customHeight="1">
      <c r="A164" s="1"/>
      <c r="B164" s="15" t="s">
        <v>1</v>
      </c>
    </row>
    <row r="165" ht="60.75" customHeight="1">
      <c r="A165" s="10">
        <v>28.0</v>
      </c>
      <c r="B165" s="11" t="s">
        <v>213</v>
      </c>
    </row>
    <row r="166" ht="60.75" customHeight="1">
      <c r="A166" s="1"/>
      <c r="B166" s="13" t="s">
        <v>214</v>
      </c>
    </row>
    <row r="167" ht="60.75" customHeight="1">
      <c r="A167" s="1"/>
      <c r="B167" s="13" t="s">
        <v>215</v>
      </c>
    </row>
    <row r="168" ht="60.75" customHeight="1">
      <c r="A168" s="1"/>
      <c r="B168" s="13" t="s">
        <v>216</v>
      </c>
    </row>
    <row r="169" ht="60.75" customHeight="1">
      <c r="A169" s="1"/>
      <c r="B169" s="13" t="s">
        <v>217</v>
      </c>
    </row>
    <row r="170" ht="60.75" customHeight="1">
      <c r="A170" s="1"/>
      <c r="B170" s="15" t="s">
        <v>1</v>
      </c>
    </row>
    <row r="171" ht="60.75" customHeight="1">
      <c r="A171" s="10">
        <v>29.0</v>
      </c>
      <c r="B171" s="11" t="s">
        <v>218</v>
      </c>
    </row>
    <row r="172" ht="60.75" customHeight="1">
      <c r="A172" s="1"/>
      <c r="B172" s="13" t="s">
        <v>221</v>
      </c>
    </row>
    <row r="173" ht="60.75" customHeight="1">
      <c r="A173" s="1"/>
      <c r="B173" s="13" t="s">
        <v>222</v>
      </c>
    </row>
    <row r="174" ht="60.75" customHeight="1">
      <c r="A174" s="1"/>
      <c r="B174" s="13" t="s">
        <v>223</v>
      </c>
    </row>
    <row r="175" ht="60.75" customHeight="1">
      <c r="A175" s="1"/>
      <c r="B175" s="13" t="s">
        <v>224</v>
      </c>
    </row>
    <row r="176" ht="60.75" customHeight="1">
      <c r="A176" s="1"/>
      <c r="B176" s="15" t="s">
        <v>1</v>
      </c>
    </row>
    <row r="177" ht="60.75" customHeight="1">
      <c r="A177" s="10">
        <v>30.0</v>
      </c>
      <c r="B177" s="11" t="s">
        <v>225</v>
      </c>
    </row>
    <row r="178" ht="60.75" customHeight="1">
      <c r="A178" s="1"/>
      <c r="B178" s="13" t="s">
        <v>226</v>
      </c>
    </row>
    <row r="179" ht="60.75" customHeight="1">
      <c r="A179" s="1"/>
      <c r="B179" s="13" t="s">
        <v>227</v>
      </c>
    </row>
    <row r="180" ht="60.75" customHeight="1">
      <c r="A180" s="1"/>
      <c r="B180" s="13" t="s">
        <v>228</v>
      </c>
    </row>
    <row r="181" ht="60.75" customHeight="1">
      <c r="A181" s="1"/>
      <c r="B181" s="13" t="s">
        <v>229</v>
      </c>
    </row>
    <row r="182" ht="60.75" customHeight="1">
      <c r="A182" s="1"/>
      <c r="B182" s="15" t="s">
        <v>1</v>
      </c>
    </row>
    <row r="183" ht="60.75" customHeight="1">
      <c r="A183" s="10">
        <v>31.0</v>
      </c>
      <c r="B183" s="11" t="s">
        <v>230</v>
      </c>
    </row>
    <row r="184" ht="60.75" customHeight="1">
      <c r="A184" s="1"/>
      <c r="B184" s="13" t="s">
        <v>231</v>
      </c>
    </row>
    <row r="185" ht="60.75" customHeight="1">
      <c r="A185" s="1"/>
      <c r="B185" s="13" t="s">
        <v>232</v>
      </c>
    </row>
    <row r="186" ht="60.75" customHeight="1">
      <c r="A186" s="1"/>
      <c r="B186" s="13" t="s">
        <v>233</v>
      </c>
    </row>
    <row r="187" ht="60.75" customHeight="1">
      <c r="A187" s="1"/>
      <c r="B187" s="36" t="s">
        <v>234</v>
      </c>
    </row>
    <row r="188" ht="60.75" customHeight="1">
      <c r="A188" s="37"/>
      <c r="B188" s="15" t="s">
        <v>1</v>
      </c>
    </row>
    <row r="189" ht="60.75" customHeight="1">
      <c r="A189" s="10">
        <v>32.0</v>
      </c>
      <c r="B189" s="11" t="s">
        <v>241</v>
      </c>
    </row>
    <row r="190" ht="60.75" customHeight="1">
      <c r="A190" s="37"/>
      <c r="B190" s="13" t="s">
        <v>242</v>
      </c>
    </row>
    <row r="191" ht="60.75" customHeight="1">
      <c r="A191" s="37"/>
      <c r="B191" s="13" t="s">
        <v>244</v>
      </c>
    </row>
    <row r="192" ht="60.75" customHeight="1">
      <c r="A192" s="37"/>
      <c r="B192" s="13" t="s">
        <v>245</v>
      </c>
    </row>
    <row r="193" ht="60.75" customHeight="1">
      <c r="A193" s="37"/>
      <c r="B193" s="13" t="s">
        <v>246</v>
      </c>
    </row>
    <row r="194" ht="60.75" customHeight="1">
      <c r="A194" s="1"/>
      <c r="B194" s="39" t="s">
        <v>1</v>
      </c>
    </row>
    <row r="195" ht="60.75" customHeight="1">
      <c r="A195" s="1">
        <v>33.0</v>
      </c>
      <c r="B195" s="11" t="s">
        <v>259</v>
      </c>
    </row>
    <row r="196" ht="60.75" customHeight="1">
      <c r="A196" s="1"/>
      <c r="B196" s="13" t="s">
        <v>260</v>
      </c>
    </row>
    <row r="197" ht="60.75" customHeight="1">
      <c r="A197" s="1"/>
      <c r="B197" s="13" t="s">
        <v>261</v>
      </c>
    </row>
    <row r="198" ht="60.75" customHeight="1">
      <c r="A198" s="1"/>
      <c r="B198" s="13" t="s">
        <v>262</v>
      </c>
    </row>
    <row r="199" ht="60.75" customHeight="1">
      <c r="A199" s="1"/>
      <c r="B199" s="13" t="s">
        <v>263</v>
      </c>
    </row>
    <row r="200" ht="60.75" customHeight="1">
      <c r="A200" s="1"/>
      <c r="B200" s="39" t="s">
        <v>1</v>
      </c>
    </row>
    <row r="201" ht="60.75" customHeight="1">
      <c r="A201" s="40">
        <v>34.0</v>
      </c>
      <c r="B201" s="17" t="s">
        <v>267</v>
      </c>
    </row>
    <row r="202" ht="60.75" customHeight="1">
      <c r="A202" s="1"/>
      <c r="B202" s="13" t="s">
        <v>269</v>
      </c>
    </row>
    <row r="203" ht="60.75" customHeight="1">
      <c r="A203" s="1"/>
      <c r="B203" s="13" t="s">
        <v>270</v>
      </c>
    </row>
    <row r="204" ht="60.75" customHeight="1">
      <c r="A204" s="1"/>
      <c r="B204" s="13" t="s">
        <v>272</v>
      </c>
    </row>
    <row r="205" ht="60.75" customHeight="1">
      <c r="A205" s="1"/>
      <c r="B205" s="13" t="s">
        <v>273</v>
      </c>
    </row>
    <row r="206" ht="60.75" customHeight="1">
      <c r="A206" s="1"/>
      <c r="B206" s="39" t="s">
        <v>1</v>
      </c>
    </row>
    <row r="207" ht="60.75" customHeight="1">
      <c r="A207" s="1">
        <v>35.0</v>
      </c>
      <c r="B207" s="11" t="s">
        <v>274</v>
      </c>
    </row>
    <row r="208" ht="60.75" customHeight="1">
      <c r="A208" s="1"/>
      <c r="B208" s="13" t="s">
        <v>275</v>
      </c>
    </row>
    <row r="209" ht="60.75" customHeight="1">
      <c r="A209" s="1"/>
      <c r="B209" s="13" t="s">
        <v>276</v>
      </c>
    </row>
    <row r="210" ht="60.75" customHeight="1">
      <c r="A210" s="1"/>
      <c r="B210" s="13" t="s">
        <v>277</v>
      </c>
    </row>
    <row r="211" ht="60.75" customHeight="1">
      <c r="A211" s="1"/>
      <c r="B211" s="13" t="s">
        <v>278</v>
      </c>
    </row>
    <row r="212" ht="60.75" customHeight="1">
      <c r="A212" s="1"/>
      <c r="B212" s="13"/>
    </row>
    <row r="213" ht="60.75" customHeight="1">
      <c r="A213" s="1">
        <v>36.0</v>
      </c>
      <c r="B213" s="39" t="s">
        <v>1</v>
      </c>
    </row>
    <row r="214" ht="60.75" customHeight="1">
      <c r="A214" s="1"/>
      <c r="B214" s="11" t="s">
        <v>282</v>
      </c>
    </row>
    <row r="215" ht="60.75" customHeight="1">
      <c r="A215" s="1"/>
      <c r="B215" s="13" t="s">
        <v>283</v>
      </c>
    </row>
    <row r="216" ht="60.75" customHeight="1">
      <c r="A216" s="1"/>
      <c r="B216" s="13" t="s">
        <v>284</v>
      </c>
    </row>
    <row r="217" ht="60.75" customHeight="1">
      <c r="A217" s="33"/>
      <c r="B217" s="34" t="s">
        <v>184</v>
      </c>
    </row>
    <row r="218" ht="60.75" customHeight="1">
      <c r="A218" s="1"/>
      <c r="B218" s="13"/>
    </row>
    <row r="219" ht="60.75" customHeight="1">
      <c r="A219" s="1"/>
      <c r="B219" s="39"/>
    </row>
    <row r="220" ht="60.75" customHeight="1">
      <c r="A220" s="1"/>
      <c r="B220" s="11"/>
    </row>
    <row r="221" ht="60.75" customHeight="1">
      <c r="A221" s="1"/>
      <c r="B221" s="13"/>
    </row>
    <row r="222" ht="60.75" customHeight="1">
      <c r="A222" s="1"/>
      <c r="B222" s="13"/>
    </row>
    <row r="223" ht="60.75" customHeight="1">
      <c r="A223" s="1"/>
      <c r="B223" s="13"/>
    </row>
    <row r="224" ht="60.75" customHeight="1">
      <c r="A224" s="1"/>
      <c r="B224" s="13"/>
    </row>
    <row r="225" ht="60.75" customHeight="1">
      <c r="A225" s="1"/>
      <c r="B225" s="13"/>
    </row>
    <row r="226" ht="60.75" customHeight="1">
      <c r="A226" s="1"/>
      <c r="B226" s="13"/>
    </row>
    <row r="227" ht="60.75" customHeight="1">
      <c r="A227" s="1"/>
      <c r="B227" s="13"/>
    </row>
    <row r="228" ht="60.75" customHeight="1">
      <c r="A228" s="1"/>
      <c r="B228" s="13"/>
    </row>
    <row r="229" ht="60.75" customHeight="1">
      <c r="A229" s="1"/>
      <c r="B229" s="13"/>
    </row>
    <row r="230" ht="60.75" customHeight="1">
      <c r="A230" s="1"/>
      <c r="B230" s="13"/>
    </row>
    <row r="231" ht="60.75" customHeight="1">
      <c r="A231" s="1"/>
      <c r="B231" s="13"/>
    </row>
    <row r="232" ht="60.75" customHeight="1">
      <c r="A232" s="1"/>
      <c r="B232" s="13"/>
    </row>
    <row r="233" ht="60.75" customHeight="1">
      <c r="A233" s="1"/>
      <c r="B233" s="13"/>
    </row>
    <row r="234" ht="60.75" customHeight="1">
      <c r="A234" s="1"/>
      <c r="B234" s="13"/>
    </row>
    <row r="235" ht="60.75" customHeight="1">
      <c r="A235" s="1"/>
      <c r="B235" s="13"/>
    </row>
    <row r="236" ht="60.75" customHeight="1">
      <c r="A236" s="1"/>
      <c r="B236" s="13"/>
    </row>
    <row r="237" ht="60.75" customHeight="1">
      <c r="A237" s="1"/>
      <c r="B237" s="13"/>
    </row>
    <row r="238" ht="60.75" customHeight="1">
      <c r="A238" s="1"/>
      <c r="B238" s="13"/>
    </row>
    <row r="239" ht="60.75" customHeight="1">
      <c r="A239" s="1"/>
      <c r="B239" s="13"/>
    </row>
    <row r="240" ht="60.75" customHeight="1">
      <c r="A240" s="1"/>
      <c r="B240" s="13"/>
    </row>
    <row r="241" ht="60.75" customHeight="1">
      <c r="A241" s="1"/>
      <c r="B241" s="13"/>
    </row>
    <row r="242" ht="60.75" customHeight="1">
      <c r="A242" s="1"/>
      <c r="B242" s="13"/>
    </row>
    <row r="243" ht="60.75" customHeight="1">
      <c r="A243" s="1"/>
      <c r="B243" s="13"/>
    </row>
    <row r="244" ht="60.75" customHeight="1">
      <c r="A244" s="1"/>
      <c r="B244" s="13"/>
    </row>
    <row r="245" ht="60.75" customHeight="1">
      <c r="A245" s="1"/>
      <c r="B245" s="13"/>
    </row>
    <row r="246" ht="60.75" customHeight="1">
      <c r="A246" s="1"/>
      <c r="B246" s="13"/>
    </row>
    <row r="247" ht="60.75" customHeight="1">
      <c r="A247" s="1"/>
      <c r="B247" s="13"/>
    </row>
    <row r="248" ht="60.75" customHeight="1">
      <c r="A248" s="1"/>
      <c r="B248" s="13"/>
    </row>
    <row r="249" ht="60.75" customHeight="1">
      <c r="A249" s="1"/>
      <c r="B249" s="13"/>
    </row>
    <row r="250" ht="60.75" customHeight="1">
      <c r="A250" s="1"/>
      <c r="B250" s="13"/>
    </row>
    <row r="251" ht="60.75" customHeight="1">
      <c r="A251" s="1"/>
      <c r="B251" s="13"/>
    </row>
    <row r="252" ht="60.75" customHeight="1">
      <c r="A252" s="1"/>
      <c r="B252" s="13"/>
    </row>
    <row r="253" ht="60.75" customHeight="1">
      <c r="A253" s="1"/>
      <c r="B253" s="13"/>
    </row>
    <row r="254" ht="60.75" customHeight="1">
      <c r="A254" s="1"/>
      <c r="B254" s="13"/>
    </row>
    <row r="255" ht="60.75" customHeight="1">
      <c r="A255" s="1"/>
      <c r="B255" s="13"/>
    </row>
    <row r="256" ht="60.75" customHeight="1">
      <c r="A256" s="1"/>
      <c r="B256" s="13"/>
    </row>
    <row r="257" ht="60.75" customHeight="1">
      <c r="A257" s="1"/>
      <c r="B257" s="13"/>
    </row>
    <row r="258" ht="60.75" customHeight="1">
      <c r="A258" s="1"/>
      <c r="B258" s="13"/>
    </row>
    <row r="259" ht="60.75" customHeight="1">
      <c r="A259" s="1"/>
      <c r="B259" s="13"/>
    </row>
    <row r="260" ht="60.75" customHeight="1">
      <c r="A260" s="1"/>
      <c r="B260" s="13"/>
    </row>
    <row r="261" ht="60.75" customHeight="1">
      <c r="A261" s="1"/>
      <c r="B261" s="13"/>
    </row>
    <row r="262" ht="60.75" customHeight="1">
      <c r="A262" s="1"/>
      <c r="B262" s="13"/>
    </row>
    <row r="263" ht="60.75" customHeight="1">
      <c r="A263" s="1"/>
      <c r="B263" s="13"/>
    </row>
    <row r="264" ht="60.75" customHeight="1">
      <c r="A264" s="1"/>
      <c r="B264" s="13"/>
    </row>
    <row r="265" ht="60.75" customHeight="1">
      <c r="A265" s="1"/>
      <c r="B265" s="13"/>
    </row>
    <row r="266" ht="60.75" customHeight="1">
      <c r="A266" s="1"/>
      <c r="B266" s="13"/>
    </row>
    <row r="267" ht="60.75" customHeight="1">
      <c r="A267" s="1"/>
      <c r="B267" s="13"/>
    </row>
    <row r="268" ht="60.75" customHeight="1">
      <c r="A268" s="1"/>
      <c r="B268" s="13"/>
    </row>
    <row r="269" ht="60.75" customHeight="1">
      <c r="A269" s="1"/>
      <c r="B269" s="13"/>
    </row>
    <row r="270" ht="60.75" customHeight="1">
      <c r="A270" s="1"/>
      <c r="B270" s="13"/>
    </row>
    <row r="271" ht="60.75" customHeight="1">
      <c r="A271" s="1"/>
      <c r="B271" s="13"/>
    </row>
    <row r="272" ht="60.75" customHeight="1">
      <c r="A272" s="1"/>
      <c r="B272" s="13"/>
    </row>
    <row r="273" ht="60.75" customHeight="1">
      <c r="A273" s="1"/>
      <c r="B273" s="13"/>
    </row>
    <row r="274" ht="60.75" customHeight="1">
      <c r="A274" s="1"/>
      <c r="B274" s="13"/>
    </row>
    <row r="275" ht="60.75" customHeight="1">
      <c r="A275" s="1"/>
      <c r="B275" s="13"/>
    </row>
    <row r="276" ht="60.75" customHeight="1">
      <c r="A276" s="1"/>
      <c r="B276" s="13"/>
    </row>
    <row r="277" ht="60.75" customHeight="1">
      <c r="A277" s="1"/>
      <c r="B277" s="13"/>
    </row>
    <row r="278" ht="60.75" customHeight="1">
      <c r="A278" s="1"/>
      <c r="B278" s="13"/>
    </row>
    <row r="279" ht="60.75" customHeight="1">
      <c r="A279" s="1"/>
      <c r="B279" s="13"/>
    </row>
    <row r="280" ht="60.75" customHeight="1">
      <c r="A280" s="1"/>
      <c r="B280" s="13"/>
    </row>
    <row r="281" ht="60.75" customHeight="1">
      <c r="A281" s="1"/>
      <c r="B281" s="13"/>
    </row>
    <row r="282" ht="60.75" customHeight="1">
      <c r="A282" s="1"/>
      <c r="B282" s="13"/>
    </row>
    <row r="283" ht="60.75" customHeight="1">
      <c r="A283" s="1"/>
      <c r="B283" s="13"/>
    </row>
    <row r="284" ht="60.75" customHeight="1">
      <c r="A284" s="1"/>
      <c r="B284" s="13"/>
    </row>
    <row r="285" ht="60.75" customHeight="1">
      <c r="A285" s="1"/>
      <c r="B285" s="13"/>
    </row>
    <row r="286" ht="60.75" customHeight="1">
      <c r="A286" s="1"/>
      <c r="B286" s="13"/>
    </row>
    <row r="287" ht="60.75" customHeight="1">
      <c r="A287" s="1"/>
      <c r="B287" s="13"/>
    </row>
    <row r="288" ht="60.75" customHeight="1">
      <c r="A288" s="1"/>
      <c r="B288" s="13"/>
    </row>
    <row r="289" ht="60.75" customHeight="1">
      <c r="A289" s="1"/>
      <c r="B289" s="13"/>
    </row>
    <row r="290" ht="60.75" customHeight="1">
      <c r="A290" s="1"/>
      <c r="B290" s="13"/>
    </row>
    <row r="291" ht="60.75" customHeight="1">
      <c r="A291" s="1"/>
      <c r="B291" s="13"/>
    </row>
    <row r="292" ht="60.75" customHeight="1">
      <c r="A292" s="1"/>
      <c r="B292" s="13"/>
    </row>
    <row r="293" ht="60.75" customHeight="1">
      <c r="A293" s="1"/>
      <c r="B293" s="13"/>
    </row>
    <row r="294" ht="60.75" customHeight="1">
      <c r="A294" s="1"/>
      <c r="B294" s="13"/>
    </row>
    <row r="295" ht="60.75" customHeight="1">
      <c r="A295" s="1"/>
      <c r="B295" s="13"/>
    </row>
    <row r="296" ht="60.75" customHeight="1">
      <c r="A296" s="1"/>
      <c r="B296" s="13"/>
    </row>
    <row r="297" ht="60.75" customHeight="1">
      <c r="A297" s="1"/>
      <c r="B297" s="13"/>
    </row>
    <row r="298" ht="60.75" customHeight="1">
      <c r="A298" s="1"/>
      <c r="B298" s="13"/>
    </row>
    <row r="299" ht="60.75" customHeight="1">
      <c r="A299" s="1"/>
      <c r="B299" s="13"/>
    </row>
    <row r="300" ht="60.75" customHeight="1">
      <c r="A300" s="1"/>
      <c r="B300" s="13"/>
    </row>
    <row r="301" ht="60.75" customHeight="1">
      <c r="A301" s="1"/>
      <c r="B301" s="13"/>
    </row>
    <row r="302" ht="60.75" customHeight="1">
      <c r="A302" s="1"/>
      <c r="B302" s="13"/>
    </row>
    <row r="303" ht="60.75" customHeight="1">
      <c r="A303" s="1"/>
      <c r="B303" s="13"/>
    </row>
    <row r="304" ht="60.75" customHeight="1">
      <c r="A304" s="1"/>
      <c r="B304" s="13"/>
    </row>
    <row r="305" ht="60.75" customHeight="1">
      <c r="A305" s="1"/>
      <c r="B305" s="13"/>
    </row>
    <row r="306" ht="60.75" customHeight="1">
      <c r="A306" s="1"/>
      <c r="B306" s="13"/>
    </row>
    <row r="307" ht="60.75" customHeight="1">
      <c r="A307" s="1"/>
      <c r="B307" s="13"/>
    </row>
    <row r="308" ht="60.75" customHeight="1">
      <c r="A308" s="1"/>
      <c r="B308" s="13"/>
    </row>
    <row r="309" ht="60.75" customHeight="1">
      <c r="A309" s="1"/>
      <c r="B309" s="13"/>
    </row>
    <row r="310" ht="60.75" customHeight="1">
      <c r="A310" s="1"/>
      <c r="B310" s="13"/>
    </row>
    <row r="311" ht="60.75" customHeight="1">
      <c r="A311" s="1"/>
      <c r="B311" s="13"/>
    </row>
    <row r="312" ht="60.75" customHeight="1">
      <c r="A312" s="1"/>
      <c r="B312" s="13"/>
    </row>
    <row r="313" ht="60.75" customHeight="1">
      <c r="A313" s="1"/>
      <c r="B313" s="13"/>
    </row>
    <row r="314" ht="60.75" customHeight="1">
      <c r="A314" s="1"/>
      <c r="B314" s="13"/>
    </row>
    <row r="315" ht="60.75" customHeight="1">
      <c r="A315" s="1"/>
      <c r="B315" s="13"/>
    </row>
    <row r="316" ht="60.75" customHeight="1">
      <c r="A316" s="1"/>
      <c r="B316" s="13"/>
    </row>
    <row r="317" ht="60.75" customHeight="1">
      <c r="A317" s="1"/>
      <c r="B317" s="13"/>
    </row>
    <row r="318" ht="60.75" customHeight="1">
      <c r="A318" s="1"/>
      <c r="B318" s="13"/>
    </row>
    <row r="319" ht="60.75" customHeight="1">
      <c r="A319" s="1"/>
      <c r="B319" s="13"/>
    </row>
    <row r="320" ht="60.75" customHeight="1">
      <c r="A320" s="1"/>
      <c r="B320" s="13"/>
    </row>
    <row r="321" ht="60.75" customHeight="1">
      <c r="A321" s="1"/>
      <c r="B321" s="13"/>
    </row>
    <row r="322" ht="60.75" customHeight="1">
      <c r="A322" s="1"/>
      <c r="B322" s="13"/>
    </row>
    <row r="323" ht="60.75" customHeight="1">
      <c r="A323" s="1"/>
      <c r="B323" s="13"/>
    </row>
    <row r="324" ht="60.75" customHeight="1">
      <c r="A324" s="1"/>
      <c r="B324" s="13"/>
    </row>
    <row r="325" ht="60.75" customHeight="1">
      <c r="A325" s="1"/>
      <c r="B325" s="13"/>
    </row>
    <row r="326" ht="60.75" customHeight="1">
      <c r="A326" s="1"/>
      <c r="B326" s="13"/>
    </row>
    <row r="327" ht="60.75" customHeight="1">
      <c r="A327" s="1"/>
      <c r="B327" s="13"/>
    </row>
    <row r="328" ht="60.75" customHeight="1">
      <c r="A328" s="1"/>
      <c r="B328" s="13"/>
    </row>
    <row r="329" ht="60.75" customHeight="1">
      <c r="A329" s="1"/>
      <c r="B329" s="13"/>
    </row>
    <row r="330" ht="60.75" customHeight="1">
      <c r="A330" s="1"/>
      <c r="B330" s="13"/>
    </row>
    <row r="331" ht="60.75" customHeight="1">
      <c r="A331" s="1"/>
      <c r="B331" s="13"/>
    </row>
    <row r="332" ht="60.75" customHeight="1">
      <c r="A332" s="1"/>
      <c r="B332" s="13"/>
    </row>
    <row r="333" ht="60.75" customHeight="1">
      <c r="A333" s="1"/>
      <c r="B333" s="13"/>
    </row>
    <row r="334" ht="60.75" customHeight="1">
      <c r="A334" s="1"/>
      <c r="B334" s="13"/>
    </row>
    <row r="335" ht="60.75" customHeight="1">
      <c r="A335" s="1"/>
      <c r="B335" s="13"/>
    </row>
    <row r="336" ht="60.75" customHeight="1">
      <c r="A336" s="1"/>
      <c r="B336" s="13"/>
    </row>
    <row r="337" ht="60.75" customHeight="1">
      <c r="A337" s="1"/>
      <c r="B337" s="13"/>
    </row>
    <row r="338" ht="60.75" customHeight="1">
      <c r="A338" s="1"/>
      <c r="B338" s="13"/>
    </row>
    <row r="339" ht="60.75" customHeight="1">
      <c r="A339" s="1"/>
      <c r="B339" s="13"/>
    </row>
    <row r="340" ht="60.75" customHeight="1">
      <c r="A340" s="1"/>
      <c r="B340" s="13"/>
    </row>
    <row r="341" ht="60.75" customHeight="1">
      <c r="A341" s="1"/>
      <c r="B341" s="13"/>
    </row>
    <row r="342" ht="60.75" customHeight="1">
      <c r="A342" s="1"/>
      <c r="B342" s="13"/>
    </row>
    <row r="343" ht="60.75" customHeight="1">
      <c r="A343" s="1"/>
      <c r="B343" s="13"/>
    </row>
    <row r="344" ht="60.75" customHeight="1">
      <c r="A344" s="1"/>
      <c r="B344" s="13"/>
    </row>
    <row r="345" ht="60.75" customHeight="1">
      <c r="A345" s="1"/>
      <c r="B345" s="13"/>
    </row>
    <row r="346" ht="60.75" customHeight="1">
      <c r="A346" s="1"/>
      <c r="B346" s="13"/>
    </row>
    <row r="347" ht="60.75" customHeight="1">
      <c r="A347" s="1"/>
      <c r="B347" s="13"/>
    </row>
    <row r="348" ht="60.75" customHeight="1">
      <c r="A348" s="1"/>
      <c r="B348" s="13"/>
    </row>
    <row r="349" ht="60.75" customHeight="1">
      <c r="A349" s="1"/>
      <c r="B349" s="13"/>
    </row>
    <row r="350" ht="60.75" customHeight="1">
      <c r="A350" s="1"/>
      <c r="B350" s="13"/>
    </row>
    <row r="351" ht="60.75" customHeight="1">
      <c r="A351" s="1"/>
      <c r="B351" s="13"/>
    </row>
    <row r="352" ht="60.75" customHeight="1">
      <c r="A352" s="1"/>
      <c r="B352" s="13"/>
    </row>
    <row r="353" ht="60.75" customHeight="1">
      <c r="A353" s="1"/>
      <c r="B353" s="13"/>
    </row>
    <row r="354" ht="60.75" customHeight="1">
      <c r="A354" s="1"/>
      <c r="B354" s="13"/>
    </row>
    <row r="355" ht="60.75" customHeight="1">
      <c r="A355" s="1"/>
      <c r="B355" s="13"/>
    </row>
    <row r="356" ht="60.75" customHeight="1">
      <c r="A356" s="1"/>
      <c r="B356" s="13"/>
    </row>
    <row r="357" ht="60.75" customHeight="1">
      <c r="A357" s="1"/>
      <c r="B357" s="13"/>
    </row>
    <row r="358" ht="60.75" customHeight="1">
      <c r="A358" s="1"/>
      <c r="B358" s="13"/>
    </row>
    <row r="359" ht="60.75" customHeight="1">
      <c r="A359" s="1"/>
      <c r="B359" s="13"/>
    </row>
    <row r="360" ht="60.75" customHeight="1">
      <c r="A360" s="1"/>
      <c r="B360" s="13"/>
    </row>
    <row r="361" ht="60.75" customHeight="1">
      <c r="A361" s="1"/>
      <c r="B361" s="13"/>
    </row>
    <row r="362" ht="60.75" customHeight="1">
      <c r="A362" s="1"/>
      <c r="B362" s="13"/>
    </row>
    <row r="363" ht="60.75" customHeight="1">
      <c r="A363" s="1"/>
      <c r="B363" s="13"/>
    </row>
    <row r="364" ht="60.75" customHeight="1">
      <c r="A364" s="1"/>
      <c r="B364" s="13"/>
    </row>
    <row r="365" ht="60.75" customHeight="1">
      <c r="A365" s="1"/>
      <c r="B365" s="13"/>
    </row>
    <row r="366" ht="60.75" customHeight="1">
      <c r="A366" s="1"/>
      <c r="B366" s="13"/>
    </row>
    <row r="367" ht="60.75" customHeight="1">
      <c r="A367" s="1"/>
      <c r="B367" s="13"/>
    </row>
    <row r="368" ht="60.75" customHeight="1">
      <c r="A368" s="1"/>
      <c r="B368" s="13"/>
    </row>
    <row r="369" ht="60.75" customHeight="1">
      <c r="A369" s="1"/>
      <c r="B369" s="13"/>
    </row>
    <row r="370" ht="60.75" customHeight="1">
      <c r="A370" s="1"/>
      <c r="B370" s="13"/>
    </row>
    <row r="371" ht="60.75" customHeight="1">
      <c r="A371" s="1"/>
      <c r="B371" s="13"/>
    </row>
    <row r="372" ht="60.75" customHeight="1">
      <c r="A372" s="1"/>
      <c r="B372" s="13"/>
    </row>
    <row r="373" ht="60.75" customHeight="1">
      <c r="A373" s="1"/>
      <c r="B373" s="13"/>
    </row>
    <row r="374" ht="60.75" customHeight="1">
      <c r="A374" s="1"/>
      <c r="B374" s="13"/>
    </row>
    <row r="375" ht="60.75" customHeight="1">
      <c r="A375" s="1"/>
      <c r="B375" s="13"/>
    </row>
    <row r="376" ht="60.75" customHeight="1">
      <c r="A376" s="1"/>
      <c r="B376" s="13"/>
    </row>
    <row r="377" ht="60.75" customHeight="1">
      <c r="A377" s="1"/>
      <c r="B377" s="13"/>
    </row>
    <row r="378" ht="60.75" customHeight="1">
      <c r="A378" s="1"/>
      <c r="B378" s="13"/>
    </row>
    <row r="379" ht="60.75" customHeight="1">
      <c r="A379" s="1"/>
      <c r="B379" s="13"/>
    </row>
    <row r="380" ht="60.75" customHeight="1">
      <c r="A380" s="1"/>
      <c r="B380" s="13"/>
    </row>
    <row r="381" ht="60.75" customHeight="1">
      <c r="A381" s="1"/>
      <c r="B381" s="13"/>
    </row>
    <row r="382" ht="60.75" customHeight="1">
      <c r="A382" s="1"/>
      <c r="B382" s="13"/>
    </row>
    <row r="383" ht="60.75" customHeight="1">
      <c r="A383" s="1"/>
      <c r="B383" s="13"/>
    </row>
    <row r="384" ht="60.75" customHeight="1">
      <c r="A384" s="1"/>
      <c r="B384" s="13"/>
    </row>
    <row r="385" ht="60.75" customHeight="1">
      <c r="A385" s="1"/>
      <c r="B385" s="13"/>
    </row>
    <row r="386" ht="60.75" customHeight="1">
      <c r="A386" s="1"/>
      <c r="B386" s="13"/>
    </row>
    <row r="387" ht="60.75" customHeight="1">
      <c r="A387" s="1"/>
      <c r="B387" s="13"/>
    </row>
    <row r="388" ht="60.75" customHeight="1">
      <c r="A388" s="1"/>
      <c r="B388" s="13"/>
    </row>
    <row r="389" ht="60.75" customHeight="1">
      <c r="A389" s="1"/>
      <c r="B389" s="13"/>
    </row>
    <row r="390" ht="60.75" customHeight="1">
      <c r="A390" s="1"/>
      <c r="B390" s="13"/>
    </row>
    <row r="391" ht="60.75" customHeight="1">
      <c r="A391" s="1"/>
      <c r="B391" s="13"/>
    </row>
    <row r="392" ht="60.75" customHeight="1">
      <c r="A392" s="1"/>
      <c r="B392" s="13"/>
    </row>
    <row r="393" ht="60.75" customHeight="1">
      <c r="A393" s="1"/>
      <c r="B393" s="13"/>
    </row>
    <row r="394" ht="60.75" customHeight="1">
      <c r="A394" s="1"/>
      <c r="B394" s="13"/>
    </row>
    <row r="395" ht="60.75" customHeight="1">
      <c r="A395" s="1"/>
      <c r="B395" s="13"/>
    </row>
    <row r="396" ht="60.75" customHeight="1">
      <c r="A396" s="1"/>
      <c r="B396" s="13"/>
    </row>
    <row r="397" ht="60.75" customHeight="1">
      <c r="A397" s="1"/>
      <c r="B397" s="13"/>
    </row>
    <row r="398" ht="60.75" customHeight="1">
      <c r="A398" s="1"/>
      <c r="B398" s="13"/>
    </row>
    <row r="399" ht="60.75" customHeight="1">
      <c r="A399" s="1"/>
      <c r="B399" s="13"/>
    </row>
    <row r="400" ht="60.75" customHeight="1">
      <c r="A400" s="1"/>
      <c r="B400" s="13"/>
    </row>
    <row r="401" ht="60.75" customHeight="1">
      <c r="A401" s="1"/>
      <c r="B401" s="13"/>
    </row>
    <row r="402" ht="60.75" customHeight="1">
      <c r="A402" s="1"/>
      <c r="B402" s="13"/>
    </row>
    <row r="403" ht="60.75" customHeight="1">
      <c r="A403" s="1"/>
      <c r="B403" s="13"/>
    </row>
    <row r="404" ht="60.75" customHeight="1">
      <c r="A404" s="1"/>
      <c r="B404" s="13"/>
    </row>
    <row r="405" ht="60.75" customHeight="1">
      <c r="A405" s="1"/>
      <c r="B405" s="13"/>
    </row>
    <row r="406" ht="60.75" customHeight="1">
      <c r="A406" s="1"/>
      <c r="B406" s="13"/>
    </row>
    <row r="407" ht="60.75" customHeight="1">
      <c r="A407" s="1"/>
      <c r="B407" s="13"/>
    </row>
    <row r="408" ht="60.75" customHeight="1">
      <c r="A408" s="1"/>
      <c r="B408" s="13"/>
    </row>
    <row r="409" ht="60.75" customHeight="1">
      <c r="A409" s="1"/>
      <c r="B409" s="13"/>
    </row>
    <row r="410" ht="60.75" customHeight="1">
      <c r="A410" s="1"/>
      <c r="B410" s="13"/>
    </row>
    <row r="411" ht="60.75" customHeight="1">
      <c r="A411" s="1"/>
      <c r="B411" s="13"/>
    </row>
    <row r="412" ht="60.75" customHeight="1">
      <c r="A412" s="1"/>
      <c r="B412" s="13"/>
    </row>
    <row r="413" ht="60.75" customHeight="1">
      <c r="A413" s="1"/>
      <c r="B413" s="13"/>
    </row>
    <row r="414" ht="60.75" customHeight="1">
      <c r="A414" s="1"/>
      <c r="B414" s="13"/>
    </row>
    <row r="415" ht="60.75" customHeight="1">
      <c r="A415" s="1"/>
      <c r="B415" s="13"/>
    </row>
    <row r="416" ht="60.75" customHeight="1">
      <c r="A416" s="1"/>
      <c r="B416" s="13"/>
    </row>
    <row r="417" ht="60.75" customHeight="1">
      <c r="A417" s="1"/>
      <c r="B417" s="13"/>
    </row>
    <row r="418" ht="60.75" customHeight="1">
      <c r="A418" s="1"/>
      <c r="B418" s="13"/>
    </row>
    <row r="419" ht="60.75" customHeight="1">
      <c r="A419" s="1"/>
      <c r="B419" s="13"/>
    </row>
    <row r="420" ht="60.75" customHeight="1">
      <c r="A420" s="1"/>
      <c r="B420" s="13"/>
    </row>
    <row r="421" ht="60.75" customHeight="1">
      <c r="A421" s="1"/>
      <c r="B421" s="13"/>
    </row>
    <row r="422" ht="60.75" customHeight="1">
      <c r="A422" s="1"/>
      <c r="B422" s="13"/>
    </row>
    <row r="423" ht="60.75" customHeight="1">
      <c r="A423" s="1"/>
      <c r="B423" s="13"/>
    </row>
    <row r="424" ht="60.75" customHeight="1">
      <c r="A424" s="1"/>
      <c r="B424" s="13"/>
    </row>
    <row r="425" ht="60.75" customHeight="1">
      <c r="A425" s="1"/>
      <c r="B425" s="13"/>
    </row>
    <row r="426" ht="60.75" customHeight="1">
      <c r="A426" s="1"/>
      <c r="B426" s="13"/>
    </row>
    <row r="427" ht="60.75" customHeight="1">
      <c r="A427" s="1"/>
      <c r="B427" s="13"/>
    </row>
    <row r="428" ht="60.75" customHeight="1">
      <c r="A428" s="1"/>
      <c r="B428" s="13"/>
    </row>
    <row r="429" ht="60.75" customHeight="1">
      <c r="A429" s="1"/>
      <c r="B429" s="13"/>
    </row>
    <row r="430" ht="60.75" customHeight="1">
      <c r="A430" s="1"/>
      <c r="B430" s="13"/>
    </row>
    <row r="431" ht="60.75" customHeight="1">
      <c r="A431" s="1"/>
      <c r="B431" s="13"/>
    </row>
    <row r="432" ht="60.75" customHeight="1">
      <c r="A432" s="1"/>
      <c r="B432" s="13"/>
    </row>
    <row r="433" ht="60.75" customHeight="1">
      <c r="A433" s="1"/>
      <c r="B433" s="13"/>
    </row>
    <row r="434" ht="60.75" customHeight="1">
      <c r="A434" s="1"/>
      <c r="B434" s="13"/>
    </row>
    <row r="435" ht="60.75" customHeight="1">
      <c r="A435" s="1"/>
      <c r="B435" s="13"/>
    </row>
    <row r="436" ht="60.75" customHeight="1">
      <c r="A436" s="1"/>
      <c r="B436" s="13"/>
    </row>
    <row r="437" ht="60.75" customHeight="1">
      <c r="A437" s="1"/>
      <c r="B437" s="13"/>
    </row>
    <row r="438" ht="60.75" customHeight="1">
      <c r="A438" s="1"/>
      <c r="B438" s="13"/>
    </row>
    <row r="439" ht="60.75" customHeight="1">
      <c r="A439" s="1"/>
      <c r="B439" s="13"/>
    </row>
    <row r="440" ht="60.75" customHeight="1">
      <c r="A440" s="1"/>
      <c r="B440" s="13"/>
    </row>
    <row r="441" ht="60.75" customHeight="1">
      <c r="A441" s="1"/>
      <c r="B441" s="13"/>
    </row>
    <row r="442" ht="60.75" customHeight="1">
      <c r="A442" s="1"/>
      <c r="B442" s="13"/>
    </row>
    <row r="443" ht="60.75" customHeight="1">
      <c r="A443" s="1"/>
      <c r="B443" s="13"/>
    </row>
    <row r="444" ht="60.75" customHeight="1">
      <c r="A444" s="1"/>
      <c r="B444" s="13"/>
    </row>
    <row r="445" ht="60.75" customHeight="1">
      <c r="A445" s="1"/>
      <c r="B445" s="13"/>
    </row>
    <row r="446" ht="60.75" customHeight="1">
      <c r="A446" s="1"/>
      <c r="B446" s="13"/>
    </row>
    <row r="447" ht="60.75" customHeight="1">
      <c r="A447" s="1"/>
      <c r="B447" s="13"/>
    </row>
    <row r="448" ht="60.75" customHeight="1">
      <c r="A448" s="1"/>
      <c r="B448" s="13"/>
    </row>
    <row r="449" ht="60.75" customHeight="1">
      <c r="A449" s="1"/>
      <c r="B449" s="13"/>
    </row>
    <row r="450" ht="60.75" customHeight="1">
      <c r="A450" s="1"/>
      <c r="B450" s="13"/>
    </row>
    <row r="451" ht="60.75" customHeight="1">
      <c r="A451" s="1"/>
      <c r="B451" s="13"/>
    </row>
    <row r="452" ht="60.75" customHeight="1">
      <c r="A452" s="1"/>
      <c r="B452" s="13"/>
    </row>
    <row r="453" ht="60.75" customHeight="1">
      <c r="A453" s="1"/>
      <c r="B453" s="13"/>
    </row>
    <row r="454" ht="60.75" customHeight="1">
      <c r="A454" s="1"/>
      <c r="B454" s="13"/>
    </row>
    <row r="455" ht="60.75" customHeight="1">
      <c r="A455" s="1"/>
      <c r="B455" s="13"/>
    </row>
    <row r="456" ht="60.75" customHeight="1">
      <c r="A456" s="1"/>
      <c r="B456" s="13"/>
    </row>
    <row r="457" ht="60.75" customHeight="1">
      <c r="A457" s="1"/>
      <c r="B457" s="13"/>
    </row>
    <row r="458" ht="60.75" customHeight="1">
      <c r="A458" s="1"/>
      <c r="B458" s="13"/>
    </row>
    <row r="459" ht="60.75" customHeight="1">
      <c r="A459" s="1"/>
      <c r="B459" s="13"/>
    </row>
    <row r="460" ht="60.75" customHeight="1">
      <c r="A460" s="1"/>
      <c r="B460" s="13"/>
    </row>
    <row r="461" ht="60.75" customHeight="1">
      <c r="A461" s="1"/>
      <c r="B461" s="13"/>
    </row>
    <row r="462" ht="60.75" customHeight="1">
      <c r="A462" s="1"/>
      <c r="B462" s="13"/>
    </row>
    <row r="463" ht="60.75" customHeight="1">
      <c r="A463" s="1"/>
      <c r="B463" s="13"/>
    </row>
    <row r="464" ht="60.75" customHeight="1">
      <c r="A464" s="1"/>
      <c r="B464" s="13"/>
    </row>
    <row r="465" ht="60.75" customHeight="1">
      <c r="A465" s="1"/>
      <c r="B465" s="13"/>
    </row>
    <row r="466" ht="60.75" customHeight="1">
      <c r="A466" s="1"/>
      <c r="B466" s="13"/>
    </row>
    <row r="467" ht="60.75" customHeight="1">
      <c r="A467" s="1"/>
      <c r="B467" s="13"/>
    </row>
    <row r="468" ht="60.75" customHeight="1">
      <c r="A468" s="1"/>
      <c r="B468" s="13"/>
    </row>
    <row r="469" ht="60.75" customHeight="1">
      <c r="A469" s="1"/>
      <c r="B469" s="13"/>
    </row>
    <row r="470" ht="60.75" customHeight="1">
      <c r="A470" s="1"/>
      <c r="B470" s="13"/>
    </row>
    <row r="471" ht="60.75" customHeight="1">
      <c r="A471" s="1"/>
      <c r="B471" s="13"/>
    </row>
    <row r="472" ht="60.75" customHeight="1">
      <c r="A472" s="1"/>
      <c r="B472" s="13"/>
    </row>
    <row r="473" ht="60.75" customHeight="1">
      <c r="A473" s="1"/>
      <c r="B473" s="13"/>
    </row>
    <row r="474" ht="60.75" customHeight="1">
      <c r="A474" s="1"/>
      <c r="B474" s="13"/>
    </row>
    <row r="475" ht="60.75" customHeight="1">
      <c r="A475" s="1"/>
      <c r="B475" s="13"/>
    </row>
    <row r="476" ht="60.75" customHeight="1">
      <c r="A476" s="1"/>
      <c r="B476" s="13"/>
    </row>
    <row r="477" ht="60.75" customHeight="1">
      <c r="A477" s="1"/>
      <c r="B477" s="13"/>
    </row>
    <row r="478" ht="60.75" customHeight="1">
      <c r="A478" s="1"/>
      <c r="B478" s="13"/>
    </row>
    <row r="479" ht="60.75" customHeight="1">
      <c r="A479" s="1"/>
      <c r="B479" s="13"/>
    </row>
    <row r="480" ht="60.75" customHeight="1">
      <c r="A480" s="1"/>
      <c r="B480" s="13"/>
    </row>
    <row r="481" ht="60.75" customHeight="1">
      <c r="A481" s="1"/>
      <c r="B481" s="13"/>
    </row>
    <row r="482" ht="60.75" customHeight="1">
      <c r="A482" s="1"/>
      <c r="B482" s="13"/>
    </row>
    <row r="483" ht="60.75" customHeight="1">
      <c r="A483" s="1"/>
      <c r="B483" s="13"/>
    </row>
    <row r="484" ht="60.75" customHeight="1">
      <c r="A484" s="1"/>
      <c r="B484" s="13"/>
    </row>
    <row r="485" ht="60.75" customHeight="1">
      <c r="A485" s="1"/>
      <c r="B485" s="13"/>
    </row>
    <row r="486" ht="60.75" customHeight="1">
      <c r="A486" s="1"/>
      <c r="B486" s="13"/>
    </row>
    <row r="487" ht="60.75" customHeight="1">
      <c r="A487" s="1"/>
      <c r="B487" s="13"/>
    </row>
    <row r="488" ht="60.75" customHeight="1">
      <c r="A488" s="1"/>
      <c r="B488" s="13"/>
    </row>
    <row r="489" ht="60.75" customHeight="1">
      <c r="A489" s="1"/>
      <c r="B489" s="13"/>
    </row>
    <row r="490" ht="60.75" customHeight="1">
      <c r="A490" s="1"/>
      <c r="B490" s="13"/>
    </row>
    <row r="491" ht="60.75" customHeight="1">
      <c r="A491" s="1"/>
      <c r="B491" s="13"/>
    </row>
    <row r="492" ht="60.75" customHeight="1">
      <c r="A492" s="1"/>
      <c r="B492" s="13"/>
    </row>
    <row r="493" ht="60.75" customHeight="1">
      <c r="A493" s="1"/>
      <c r="B493" s="13"/>
    </row>
    <row r="494" ht="60.75" customHeight="1">
      <c r="A494" s="1"/>
      <c r="B494" s="13"/>
    </row>
    <row r="495" ht="60.75" customHeight="1">
      <c r="A495" s="1"/>
      <c r="B495" s="13"/>
    </row>
    <row r="496" ht="60.75" customHeight="1">
      <c r="A496" s="1"/>
      <c r="B496" s="13"/>
    </row>
    <row r="497" ht="60.75" customHeight="1">
      <c r="A497" s="1"/>
      <c r="B497" s="13"/>
    </row>
    <row r="498" ht="60.75" customHeight="1">
      <c r="A498" s="1"/>
      <c r="B498" s="13"/>
    </row>
    <row r="499" ht="60.75" customHeight="1">
      <c r="A499" s="1"/>
      <c r="B499" s="13"/>
    </row>
    <row r="500" ht="60.75" customHeight="1">
      <c r="A500" s="1"/>
      <c r="B500" s="13"/>
    </row>
    <row r="501" ht="60.75" customHeight="1">
      <c r="A501" s="1"/>
      <c r="B501" s="13"/>
    </row>
    <row r="502" ht="60.75" customHeight="1">
      <c r="A502" s="1"/>
      <c r="B502" s="13"/>
    </row>
    <row r="503" ht="60.75" customHeight="1">
      <c r="A503" s="1"/>
      <c r="B503" s="13"/>
    </row>
    <row r="504" ht="60.75" customHeight="1">
      <c r="A504" s="1"/>
      <c r="B504" s="13"/>
    </row>
    <row r="505" ht="60.75" customHeight="1">
      <c r="A505" s="1"/>
      <c r="B505" s="13"/>
    </row>
    <row r="506" ht="60.75" customHeight="1">
      <c r="A506" s="1"/>
      <c r="B506" s="13"/>
    </row>
    <row r="507" ht="60.75" customHeight="1">
      <c r="A507" s="1"/>
      <c r="B507" s="13"/>
    </row>
    <row r="508" ht="60.75" customHeight="1">
      <c r="A508" s="1"/>
      <c r="B508" s="13"/>
    </row>
    <row r="509" ht="60.75" customHeight="1">
      <c r="A509" s="1"/>
      <c r="B509" s="13"/>
    </row>
    <row r="510" ht="60.75" customHeight="1">
      <c r="A510" s="1"/>
      <c r="B510" s="13"/>
    </row>
    <row r="511" ht="60.75" customHeight="1">
      <c r="A511" s="1"/>
      <c r="B511" s="13"/>
    </row>
    <row r="512" ht="60.75" customHeight="1">
      <c r="A512" s="1"/>
      <c r="B512" s="13"/>
    </row>
    <row r="513" ht="60.75" customHeight="1">
      <c r="A513" s="1"/>
      <c r="B513" s="13"/>
    </row>
    <row r="514" ht="60.75" customHeight="1">
      <c r="A514" s="1"/>
      <c r="B514" s="13"/>
    </row>
    <row r="515" ht="60.75" customHeight="1">
      <c r="A515" s="1"/>
      <c r="B515" s="13"/>
    </row>
    <row r="516" ht="60.75" customHeight="1">
      <c r="A516" s="1"/>
      <c r="B516" s="13"/>
    </row>
    <row r="517" ht="60.75" customHeight="1">
      <c r="A517" s="1"/>
      <c r="B517" s="13"/>
    </row>
    <row r="518" ht="60.75" customHeight="1">
      <c r="A518" s="1"/>
      <c r="B518" s="13"/>
    </row>
    <row r="519" ht="60.75" customHeight="1">
      <c r="A519" s="1"/>
      <c r="B519" s="13"/>
    </row>
    <row r="520" ht="60.75" customHeight="1">
      <c r="A520" s="1"/>
      <c r="B520" s="13"/>
    </row>
    <row r="521" ht="60.75" customHeight="1">
      <c r="A521" s="1"/>
      <c r="B521" s="13"/>
    </row>
    <row r="522" ht="60.75" customHeight="1">
      <c r="A522" s="1"/>
      <c r="B522" s="13"/>
    </row>
    <row r="523" ht="60.75" customHeight="1">
      <c r="A523" s="1"/>
      <c r="B523" s="13"/>
    </row>
    <row r="524" ht="60.75" customHeight="1">
      <c r="A524" s="1"/>
      <c r="B524" s="13"/>
    </row>
    <row r="525" ht="60.75" customHeight="1">
      <c r="A525" s="1"/>
      <c r="B525" s="13"/>
    </row>
    <row r="526" ht="60.75" customHeight="1">
      <c r="A526" s="1"/>
      <c r="B526" s="13"/>
    </row>
    <row r="527" ht="60.75" customHeight="1">
      <c r="A527" s="1"/>
      <c r="B527" s="13"/>
    </row>
    <row r="528" ht="60.75" customHeight="1">
      <c r="A528" s="1"/>
      <c r="B528" s="13"/>
    </row>
    <row r="529" ht="60.75" customHeight="1">
      <c r="A529" s="1"/>
      <c r="B529" s="13"/>
    </row>
    <row r="530" ht="60.75" customHeight="1">
      <c r="A530" s="1"/>
      <c r="B530" s="13"/>
    </row>
    <row r="531" ht="60.75" customHeight="1">
      <c r="A531" s="1"/>
      <c r="B531" s="13"/>
    </row>
    <row r="532" ht="60.75" customHeight="1">
      <c r="A532" s="1"/>
      <c r="B532" s="13"/>
    </row>
    <row r="533" ht="60.75" customHeight="1">
      <c r="A533" s="1"/>
      <c r="B533" s="13"/>
    </row>
    <row r="534" ht="60.75" customHeight="1">
      <c r="A534" s="1"/>
      <c r="B534" s="13"/>
    </row>
    <row r="535" ht="60.75" customHeight="1">
      <c r="A535" s="1"/>
      <c r="B535" s="13"/>
    </row>
    <row r="536" ht="60.75" customHeight="1">
      <c r="A536" s="1"/>
      <c r="B536" s="13"/>
    </row>
    <row r="537" ht="60.75" customHeight="1">
      <c r="A537" s="1"/>
      <c r="B537" s="13"/>
    </row>
    <row r="538" ht="60.75" customHeight="1">
      <c r="A538" s="1"/>
      <c r="B538" s="13"/>
    </row>
    <row r="539" ht="60.75" customHeight="1">
      <c r="A539" s="1"/>
      <c r="B539" s="13"/>
    </row>
    <row r="540" ht="60.75" customHeight="1">
      <c r="A540" s="1"/>
      <c r="B540" s="13"/>
    </row>
    <row r="541" ht="60.75" customHeight="1">
      <c r="A541" s="1"/>
      <c r="B541" s="13"/>
    </row>
    <row r="542" ht="60.75" customHeight="1">
      <c r="A542" s="1"/>
      <c r="B542" s="13"/>
    </row>
    <row r="543" ht="60.75" customHeight="1">
      <c r="A543" s="1"/>
      <c r="B543" s="13"/>
    </row>
    <row r="544" ht="60.75" customHeight="1">
      <c r="A544" s="1"/>
      <c r="B544" s="13"/>
    </row>
    <row r="545" ht="60.75" customHeight="1">
      <c r="A545" s="1"/>
      <c r="B545" s="13"/>
    </row>
    <row r="546" ht="60.75" customHeight="1">
      <c r="A546" s="1"/>
      <c r="B546" s="13"/>
    </row>
    <row r="547" ht="60.75" customHeight="1">
      <c r="A547" s="1"/>
      <c r="B547" s="13"/>
    </row>
    <row r="548" ht="60.75" customHeight="1">
      <c r="A548" s="1"/>
      <c r="B548" s="13"/>
    </row>
    <row r="549" ht="60.75" customHeight="1">
      <c r="A549" s="1"/>
      <c r="B549" s="13"/>
    </row>
    <row r="550" ht="60.75" customHeight="1">
      <c r="A550" s="1"/>
      <c r="B550" s="13"/>
    </row>
    <row r="551" ht="60.75" customHeight="1">
      <c r="A551" s="1"/>
      <c r="B551" s="13"/>
    </row>
    <row r="552" ht="60.75" customHeight="1">
      <c r="A552" s="1"/>
      <c r="B552" s="13"/>
    </row>
    <row r="553" ht="60.75" customHeight="1">
      <c r="A553" s="1"/>
      <c r="B553" s="13"/>
    </row>
    <row r="554" ht="60.75" customHeight="1">
      <c r="A554" s="1"/>
      <c r="B554" s="13"/>
    </row>
    <row r="555" ht="60.75" customHeight="1">
      <c r="A555" s="1"/>
      <c r="B555" s="13"/>
    </row>
    <row r="556" ht="60.75" customHeight="1">
      <c r="A556" s="1"/>
      <c r="B556" s="13"/>
    </row>
    <row r="557" ht="60.75" customHeight="1">
      <c r="A557" s="1"/>
      <c r="B557" s="13"/>
    </row>
    <row r="558" ht="60.75" customHeight="1">
      <c r="A558" s="1"/>
      <c r="B558" s="13"/>
    </row>
    <row r="559" ht="60.75" customHeight="1">
      <c r="A559" s="1"/>
      <c r="B559" s="13"/>
    </row>
    <row r="560" ht="60.75" customHeight="1">
      <c r="A560" s="1"/>
      <c r="B560" s="13"/>
    </row>
    <row r="561" ht="60.75" customHeight="1">
      <c r="A561" s="1"/>
      <c r="B561" s="13"/>
    </row>
    <row r="562" ht="60.75" customHeight="1">
      <c r="A562" s="1"/>
      <c r="B562" s="13"/>
    </row>
    <row r="563" ht="60.75" customHeight="1">
      <c r="A563" s="1"/>
      <c r="B563" s="13"/>
    </row>
    <row r="564" ht="60.75" customHeight="1">
      <c r="A564" s="1"/>
      <c r="B564" s="13"/>
    </row>
    <row r="565" ht="60.75" customHeight="1">
      <c r="A565" s="1"/>
      <c r="B565" s="13"/>
    </row>
    <row r="566" ht="60.75" customHeight="1">
      <c r="A566" s="1"/>
      <c r="B566" s="13"/>
    </row>
    <row r="567" ht="60.75" customHeight="1">
      <c r="A567" s="1"/>
      <c r="B567" s="13"/>
    </row>
    <row r="568" ht="60.75" customHeight="1">
      <c r="A568" s="1"/>
      <c r="B568" s="13"/>
    </row>
    <row r="569" ht="60.75" customHeight="1">
      <c r="A569" s="1"/>
      <c r="B569" s="13"/>
    </row>
    <row r="570" ht="60.75" customHeight="1">
      <c r="A570" s="1"/>
      <c r="B570" s="13"/>
    </row>
    <row r="571" ht="60.75" customHeight="1">
      <c r="A571" s="1"/>
      <c r="B571" s="13"/>
    </row>
    <row r="572" ht="60.75" customHeight="1">
      <c r="A572" s="1"/>
      <c r="B572" s="13"/>
    </row>
    <row r="573" ht="60.75" customHeight="1">
      <c r="A573" s="1"/>
      <c r="B573" s="13"/>
    </row>
    <row r="574" ht="60.75" customHeight="1">
      <c r="A574" s="1"/>
      <c r="B574" s="13"/>
    </row>
    <row r="575" ht="60.75" customHeight="1">
      <c r="A575" s="1"/>
      <c r="B575" s="13"/>
    </row>
    <row r="576" ht="60.75" customHeight="1">
      <c r="A576" s="1"/>
      <c r="B576" s="13"/>
    </row>
    <row r="577" ht="60.75" customHeight="1">
      <c r="A577" s="1"/>
      <c r="B577" s="13"/>
    </row>
    <row r="578" ht="60.75" customHeight="1">
      <c r="A578" s="1"/>
      <c r="B578" s="13"/>
    </row>
    <row r="579" ht="60.75" customHeight="1">
      <c r="A579" s="1"/>
      <c r="B579" s="13"/>
    </row>
    <row r="580" ht="60.75" customHeight="1">
      <c r="A580" s="1"/>
      <c r="B580" s="13"/>
    </row>
    <row r="581" ht="60.75" customHeight="1">
      <c r="A581" s="1"/>
      <c r="B581" s="13"/>
    </row>
    <row r="582" ht="60.75" customHeight="1">
      <c r="A582" s="1"/>
      <c r="B582" s="13"/>
    </row>
    <row r="583" ht="60.75" customHeight="1">
      <c r="A583" s="1"/>
      <c r="B583" s="13"/>
    </row>
    <row r="584" ht="60.75" customHeight="1">
      <c r="A584" s="1"/>
      <c r="B584" s="13"/>
    </row>
    <row r="585" ht="60.75" customHeight="1">
      <c r="A585" s="1"/>
      <c r="B585" s="13"/>
    </row>
    <row r="586" ht="60.75" customHeight="1">
      <c r="A586" s="1"/>
      <c r="B586" s="13"/>
    </row>
    <row r="587" ht="60.75" customHeight="1">
      <c r="A587" s="1"/>
      <c r="B587" s="13"/>
    </row>
    <row r="588" ht="60.75" customHeight="1">
      <c r="A588" s="1"/>
      <c r="B588" s="13"/>
    </row>
    <row r="589" ht="60.75" customHeight="1">
      <c r="A589" s="1"/>
      <c r="B589" s="13"/>
    </row>
    <row r="590" ht="60.75" customHeight="1">
      <c r="A590" s="1"/>
      <c r="B590" s="13"/>
    </row>
    <row r="591" ht="60.75" customHeight="1">
      <c r="A591" s="1"/>
      <c r="B591" s="13"/>
    </row>
    <row r="592" ht="60.75" customHeight="1">
      <c r="A592" s="1"/>
      <c r="B592" s="13"/>
    </row>
    <row r="593" ht="60.75" customHeight="1">
      <c r="A593" s="1"/>
      <c r="B593" s="13"/>
    </row>
    <row r="594" ht="60.75" customHeight="1">
      <c r="A594" s="1"/>
      <c r="B594" s="13"/>
    </row>
    <row r="595" ht="60.75" customHeight="1">
      <c r="A595" s="1"/>
      <c r="B595" s="13"/>
    </row>
    <row r="596" ht="60.75" customHeight="1">
      <c r="A596" s="1"/>
      <c r="B596" s="13"/>
    </row>
    <row r="597" ht="60.75" customHeight="1">
      <c r="A597" s="1"/>
      <c r="B597" s="13"/>
    </row>
    <row r="598" ht="60.75" customHeight="1">
      <c r="A598" s="1"/>
      <c r="B598" s="13"/>
    </row>
    <row r="599" ht="60.75" customHeight="1">
      <c r="A599" s="1"/>
      <c r="B599" s="13"/>
    </row>
    <row r="600" ht="60.75" customHeight="1">
      <c r="A600" s="1"/>
      <c r="B600" s="13"/>
    </row>
    <row r="601" ht="60.75" customHeight="1">
      <c r="A601" s="1"/>
      <c r="B601" s="13"/>
    </row>
    <row r="602" ht="60.75" customHeight="1">
      <c r="A602" s="1"/>
      <c r="B602" s="13"/>
    </row>
    <row r="603" ht="60.75" customHeight="1">
      <c r="A603" s="1"/>
      <c r="B603" s="13"/>
    </row>
    <row r="604" ht="60.75" customHeight="1">
      <c r="A604" s="1"/>
      <c r="B604" s="13"/>
    </row>
    <row r="605" ht="60.75" customHeight="1">
      <c r="A605" s="1"/>
      <c r="B605" s="13"/>
    </row>
    <row r="606" ht="60.75" customHeight="1">
      <c r="A606" s="1"/>
      <c r="B606" s="13"/>
    </row>
    <row r="607" ht="60.75" customHeight="1">
      <c r="A607" s="1"/>
      <c r="B607" s="13"/>
    </row>
    <row r="608" ht="60.75" customHeight="1">
      <c r="A608" s="1"/>
      <c r="B608" s="13"/>
    </row>
    <row r="609" ht="60.75" customHeight="1">
      <c r="A609" s="1"/>
      <c r="B609" s="13"/>
    </row>
    <row r="610" ht="60.75" customHeight="1">
      <c r="A610" s="1"/>
      <c r="B610" s="13"/>
    </row>
    <row r="611" ht="60.75" customHeight="1">
      <c r="A611" s="1"/>
      <c r="B611" s="13"/>
    </row>
    <row r="612" ht="60.75" customHeight="1">
      <c r="A612" s="1"/>
      <c r="B612" s="13"/>
    </row>
    <row r="613" ht="60.75" customHeight="1">
      <c r="A613" s="1"/>
      <c r="B613" s="13"/>
    </row>
    <row r="614" ht="60.75" customHeight="1">
      <c r="A614" s="1"/>
      <c r="B614" s="13"/>
    </row>
    <row r="615" ht="60.75" customHeight="1">
      <c r="A615" s="1"/>
      <c r="B615" s="13"/>
    </row>
    <row r="616" ht="60.75" customHeight="1">
      <c r="A616" s="1"/>
      <c r="B616" s="13"/>
    </row>
    <row r="617" ht="60.75" customHeight="1">
      <c r="A617" s="1"/>
      <c r="B617" s="13"/>
    </row>
    <row r="618" ht="60.75" customHeight="1">
      <c r="A618" s="1"/>
      <c r="B618" s="13"/>
    </row>
    <row r="619" ht="60.75" customHeight="1">
      <c r="A619" s="1"/>
      <c r="B619" s="13"/>
    </row>
    <row r="620" ht="60.75" customHeight="1">
      <c r="A620" s="1"/>
      <c r="B620" s="13"/>
    </row>
    <row r="621" ht="60.75" customHeight="1">
      <c r="A621" s="1"/>
      <c r="B621" s="13"/>
    </row>
    <row r="622" ht="60.75" customHeight="1">
      <c r="A622" s="1"/>
      <c r="B622" s="13"/>
    </row>
    <row r="623" ht="60.75" customHeight="1">
      <c r="A623" s="1"/>
      <c r="B623" s="13"/>
    </row>
    <row r="624" ht="60.75" customHeight="1">
      <c r="A624" s="1"/>
      <c r="B624" s="13"/>
    </row>
    <row r="625" ht="60.75" customHeight="1">
      <c r="A625" s="1"/>
      <c r="B625" s="13"/>
    </row>
    <row r="626" ht="60.75" customHeight="1">
      <c r="A626" s="1"/>
      <c r="B626" s="13"/>
    </row>
    <row r="627" ht="60.75" customHeight="1">
      <c r="A627" s="1"/>
      <c r="B627" s="13"/>
    </row>
    <row r="628" ht="60.75" customHeight="1">
      <c r="A628" s="1"/>
      <c r="B628" s="13"/>
    </row>
    <row r="629" ht="60.75" customHeight="1">
      <c r="A629" s="1"/>
      <c r="B629" s="13"/>
    </row>
    <row r="630" ht="60.75" customHeight="1">
      <c r="A630" s="1"/>
      <c r="B630" s="13"/>
    </row>
    <row r="631" ht="60.75" customHeight="1">
      <c r="A631" s="1"/>
      <c r="B631" s="13"/>
    </row>
    <row r="632" ht="60.75" customHeight="1">
      <c r="A632" s="1"/>
      <c r="B632" s="13"/>
    </row>
    <row r="633" ht="60.75" customHeight="1">
      <c r="A633" s="1"/>
      <c r="B633" s="13"/>
    </row>
    <row r="634" ht="60.75" customHeight="1">
      <c r="A634" s="1"/>
      <c r="B634" s="13"/>
    </row>
    <row r="635" ht="60.75" customHeight="1">
      <c r="A635" s="1"/>
      <c r="B635" s="13"/>
    </row>
    <row r="636" ht="60.75" customHeight="1">
      <c r="A636" s="1"/>
      <c r="B636" s="13"/>
    </row>
    <row r="637" ht="60.75" customHeight="1">
      <c r="A637" s="1"/>
      <c r="B637" s="13"/>
    </row>
    <row r="638" ht="60.75" customHeight="1">
      <c r="A638" s="1"/>
      <c r="B638" s="13"/>
    </row>
    <row r="639" ht="60.75" customHeight="1">
      <c r="A639" s="1"/>
      <c r="B639" s="13"/>
    </row>
    <row r="640" ht="60.75" customHeight="1">
      <c r="A640" s="1"/>
      <c r="B640" s="13"/>
    </row>
    <row r="641" ht="60.75" customHeight="1">
      <c r="A641" s="1"/>
      <c r="B641" s="13"/>
    </row>
    <row r="642" ht="60.75" customHeight="1">
      <c r="A642" s="1"/>
      <c r="B642" s="13"/>
    </row>
    <row r="643" ht="60.75" customHeight="1">
      <c r="A643" s="1"/>
      <c r="B643" s="13"/>
    </row>
    <row r="644" ht="60.75" customHeight="1">
      <c r="A644" s="1"/>
      <c r="B644" s="13"/>
    </row>
    <row r="645" ht="60.75" customHeight="1">
      <c r="A645" s="1"/>
      <c r="B645" s="13"/>
    </row>
    <row r="646" ht="60.75" customHeight="1">
      <c r="A646" s="1"/>
      <c r="B646" s="13"/>
    </row>
    <row r="647" ht="60.75" customHeight="1">
      <c r="A647" s="1"/>
      <c r="B647" s="13"/>
    </row>
    <row r="648" ht="60.75" customHeight="1">
      <c r="A648" s="1"/>
      <c r="B648" s="13"/>
    </row>
    <row r="649" ht="60.75" customHeight="1">
      <c r="A649" s="1"/>
      <c r="B649" s="13"/>
    </row>
    <row r="650" ht="60.75" customHeight="1">
      <c r="A650" s="1"/>
      <c r="B650" s="13"/>
    </row>
    <row r="651" ht="60.75" customHeight="1">
      <c r="A651" s="1"/>
      <c r="B651" s="13"/>
    </row>
    <row r="652" ht="60.75" customHeight="1">
      <c r="A652" s="1"/>
      <c r="B652" s="13"/>
    </row>
    <row r="653" ht="60.75" customHeight="1">
      <c r="A653" s="1"/>
      <c r="B653" s="13"/>
    </row>
    <row r="654" ht="60.75" customHeight="1">
      <c r="A654" s="1"/>
      <c r="B654" s="13"/>
    </row>
    <row r="655" ht="60.75" customHeight="1">
      <c r="A655" s="1"/>
      <c r="B655" s="13"/>
    </row>
    <row r="656" ht="60.75" customHeight="1">
      <c r="A656" s="1"/>
      <c r="B656" s="13"/>
    </row>
    <row r="657" ht="60.75" customHeight="1">
      <c r="A657" s="1"/>
      <c r="B657" s="13"/>
    </row>
    <row r="658" ht="60.75" customHeight="1">
      <c r="A658" s="1"/>
      <c r="B658" s="13"/>
    </row>
    <row r="659" ht="60.75" customHeight="1">
      <c r="A659" s="1"/>
      <c r="B659" s="13"/>
    </row>
    <row r="660" ht="60.75" customHeight="1">
      <c r="A660" s="1"/>
      <c r="B660" s="13"/>
    </row>
    <row r="661" ht="60.75" customHeight="1">
      <c r="A661" s="1"/>
      <c r="B661" s="13"/>
    </row>
    <row r="662" ht="60.75" customHeight="1">
      <c r="A662" s="1"/>
      <c r="B662" s="13"/>
    </row>
    <row r="663" ht="60.75" customHeight="1">
      <c r="A663" s="1"/>
      <c r="B663" s="13"/>
    </row>
    <row r="664" ht="60.75" customHeight="1">
      <c r="A664" s="1"/>
      <c r="B664" s="13"/>
    </row>
    <row r="665" ht="60.75" customHeight="1">
      <c r="A665" s="1"/>
      <c r="B665" s="13"/>
    </row>
    <row r="666" ht="60.75" customHeight="1">
      <c r="A666" s="1"/>
      <c r="B666" s="13"/>
    </row>
    <row r="667" ht="60.75" customHeight="1">
      <c r="A667" s="1"/>
      <c r="B667" s="13"/>
    </row>
    <row r="668" ht="60.75" customHeight="1">
      <c r="A668" s="1"/>
      <c r="B668" s="13"/>
    </row>
    <row r="669" ht="60.75" customHeight="1">
      <c r="A669" s="1"/>
      <c r="B669" s="13"/>
    </row>
    <row r="670" ht="60.75" customHeight="1">
      <c r="A670" s="1"/>
      <c r="B670" s="13"/>
    </row>
    <row r="671" ht="60.75" customHeight="1">
      <c r="A671" s="1"/>
      <c r="B671" s="13"/>
    </row>
    <row r="672" ht="60.75" customHeight="1">
      <c r="A672" s="1"/>
      <c r="B672" s="13"/>
    </row>
    <row r="673" ht="60.75" customHeight="1">
      <c r="A673" s="1"/>
      <c r="B673" s="13"/>
    </row>
    <row r="674" ht="60.75" customHeight="1">
      <c r="A674" s="1"/>
      <c r="B674" s="13"/>
    </row>
    <row r="675" ht="60.75" customHeight="1">
      <c r="A675" s="1"/>
      <c r="B675" s="13"/>
    </row>
    <row r="676" ht="60.75" customHeight="1">
      <c r="A676" s="1"/>
      <c r="B676" s="13"/>
    </row>
    <row r="677" ht="60.75" customHeight="1">
      <c r="A677" s="1"/>
      <c r="B677" s="13"/>
    </row>
    <row r="678" ht="60.75" customHeight="1">
      <c r="A678" s="1"/>
      <c r="B678" s="13"/>
    </row>
    <row r="679" ht="60.75" customHeight="1">
      <c r="A679" s="1"/>
      <c r="B679" s="13"/>
    </row>
    <row r="680" ht="60.75" customHeight="1">
      <c r="A680" s="1"/>
      <c r="B680" s="13"/>
    </row>
    <row r="681" ht="60.75" customHeight="1">
      <c r="A681" s="1"/>
      <c r="B681" s="13"/>
    </row>
    <row r="682" ht="60.75" customHeight="1">
      <c r="A682" s="1"/>
      <c r="B682" s="13"/>
    </row>
    <row r="683" ht="60.75" customHeight="1">
      <c r="A683" s="1"/>
      <c r="B683" s="13"/>
    </row>
    <row r="684" ht="60.75" customHeight="1">
      <c r="A684" s="1"/>
      <c r="B684" s="13"/>
    </row>
    <row r="685" ht="60.75" customHeight="1">
      <c r="A685" s="1"/>
      <c r="B685" s="13"/>
    </row>
    <row r="686" ht="60.75" customHeight="1">
      <c r="A686" s="1"/>
      <c r="B686" s="13"/>
    </row>
    <row r="687" ht="60.75" customHeight="1">
      <c r="A687" s="1"/>
      <c r="B687" s="13"/>
    </row>
    <row r="688" ht="60.75" customHeight="1">
      <c r="A688" s="1"/>
      <c r="B688" s="13"/>
    </row>
    <row r="689" ht="60.75" customHeight="1">
      <c r="A689" s="1"/>
      <c r="B689" s="13"/>
    </row>
    <row r="690" ht="60.75" customHeight="1">
      <c r="A690" s="1"/>
      <c r="B690" s="13"/>
    </row>
    <row r="691" ht="60.75" customHeight="1">
      <c r="A691" s="1"/>
      <c r="B691" s="13"/>
    </row>
    <row r="692" ht="60.75" customHeight="1">
      <c r="A692" s="1"/>
      <c r="B692" s="13"/>
    </row>
    <row r="693" ht="60.75" customHeight="1">
      <c r="A693" s="1"/>
      <c r="B693" s="13"/>
    </row>
    <row r="694" ht="60.75" customHeight="1">
      <c r="A694" s="1"/>
      <c r="B694" s="13"/>
    </row>
    <row r="695" ht="60.75" customHeight="1">
      <c r="A695" s="1"/>
      <c r="B695" s="13"/>
    </row>
    <row r="696" ht="60.75" customHeight="1">
      <c r="A696" s="1"/>
      <c r="B696" s="13"/>
    </row>
    <row r="697" ht="60.75" customHeight="1">
      <c r="A697" s="1"/>
      <c r="B697" s="13"/>
    </row>
    <row r="698" ht="60.75" customHeight="1">
      <c r="A698" s="1"/>
      <c r="B698" s="13"/>
    </row>
    <row r="699" ht="60.75" customHeight="1">
      <c r="A699" s="1"/>
      <c r="B699" s="13"/>
    </row>
    <row r="700" ht="60.75" customHeight="1">
      <c r="A700" s="1"/>
      <c r="B700" s="13"/>
    </row>
    <row r="701" ht="60.75" customHeight="1">
      <c r="A701" s="1"/>
      <c r="B701" s="13"/>
    </row>
    <row r="702" ht="60.75" customHeight="1">
      <c r="A702" s="1"/>
      <c r="B702" s="13"/>
    </row>
    <row r="703" ht="60.75" customHeight="1">
      <c r="A703" s="1"/>
      <c r="B703" s="13"/>
    </row>
    <row r="704" ht="60.75" customHeight="1">
      <c r="A704" s="1"/>
      <c r="B704" s="13"/>
    </row>
    <row r="705" ht="60.75" customHeight="1">
      <c r="A705" s="1"/>
      <c r="B705" s="13"/>
    </row>
    <row r="706" ht="60.75" customHeight="1">
      <c r="A706" s="1"/>
      <c r="B706" s="13"/>
    </row>
    <row r="707" ht="60.75" customHeight="1">
      <c r="A707" s="1"/>
      <c r="B707" s="13"/>
    </row>
    <row r="708" ht="60.75" customHeight="1">
      <c r="A708" s="1"/>
      <c r="B708" s="13"/>
    </row>
    <row r="709" ht="60.75" customHeight="1">
      <c r="A709" s="1"/>
      <c r="B709" s="13"/>
    </row>
    <row r="710" ht="60.75" customHeight="1">
      <c r="A710" s="1"/>
      <c r="B710" s="13"/>
    </row>
    <row r="711" ht="60.75" customHeight="1">
      <c r="A711" s="1"/>
      <c r="B711" s="13"/>
    </row>
    <row r="712" ht="60.75" customHeight="1">
      <c r="A712" s="1"/>
      <c r="B712" s="13"/>
    </row>
    <row r="713" ht="60.75" customHeight="1">
      <c r="A713" s="1"/>
      <c r="B713" s="13"/>
    </row>
    <row r="714" ht="60.75" customHeight="1">
      <c r="A714" s="1"/>
      <c r="B714" s="13"/>
    </row>
    <row r="715" ht="60.75" customHeight="1">
      <c r="A715" s="1"/>
      <c r="B715" s="13"/>
    </row>
    <row r="716" ht="60.75" customHeight="1">
      <c r="A716" s="1"/>
      <c r="B716" s="13"/>
    </row>
    <row r="717" ht="60.75" customHeight="1">
      <c r="A717" s="1"/>
      <c r="B717" s="13"/>
    </row>
    <row r="718" ht="60.75" customHeight="1">
      <c r="A718" s="1"/>
      <c r="B718" s="13"/>
    </row>
    <row r="719" ht="60.75" customHeight="1">
      <c r="A719" s="1"/>
      <c r="B719" s="13"/>
    </row>
    <row r="720" ht="60.75" customHeight="1">
      <c r="A720" s="1"/>
      <c r="B720" s="13"/>
    </row>
    <row r="721" ht="60.75" customHeight="1">
      <c r="A721" s="1"/>
      <c r="B721" s="13"/>
    </row>
    <row r="722" ht="60.75" customHeight="1">
      <c r="A722" s="1"/>
      <c r="B722" s="13"/>
    </row>
    <row r="723" ht="60.75" customHeight="1">
      <c r="A723" s="1"/>
      <c r="B723" s="13"/>
    </row>
    <row r="724" ht="60.75" customHeight="1">
      <c r="A724" s="1"/>
      <c r="B724" s="13"/>
    </row>
    <row r="725" ht="60.75" customHeight="1">
      <c r="A725" s="1"/>
      <c r="B725" s="13"/>
    </row>
    <row r="726" ht="60.75" customHeight="1">
      <c r="A726" s="1"/>
      <c r="B726" s="13"/>
    </row>
    <row r="727" ht="60.75" customHeight="1">
      <c r="A727" s="1"/>
      <c r="B727" s="13"/>
    </row>
    <row r="728" ht="60.75" customHeight="1">
      <c r="A728" s="1"/>
      <c r="B728" s="13"/>
    </row>
    <row r="729" ht="60.75" customHeight="1">
      <c r="A729" s="1"/>
      <c r="B729" s="13"/>
    </row>
    <row r="730" ht="60.75" customHeight="1">
      <c r="A730" s="1"/>
      <c r="B730" s="13"/>
    </row>
    <row r="731" ht="60.75" customHeight="1">
      <c r="A731" s="1"/>
      <c r="B731" s="13"/>
    </row>
    <row r="732" ht="60.75" customHeight="1">
      <c r="A732" s="1"/>
      <c r="B732" s="13"/>
    </row>
    <row r="733" ht="60.75" customHeight="1">
      <c r="A733" s="1"/>
      <c r="B733" s="13"/>
    </row>
    <row r="734" ht="60.75" customHeight="1">
      <c r="A734" s="1"/>
      <c r="B734" s="13"/>
    </row>
    <row r="735" ht="60.75" customHeight="1">
      <c r="A735" s="1"/>
      <c r="B735" s="13"/>
    </row>
    <row r="736" ht="60.75" customHeight="1">
      <c r="A736" s="1"/>
      <c r="B736" s="13"/>
    </row>
    <row r="737" ht="60.75" customHeight="1">
      <c r="A737" s="1"/>
      <c r="B737" s="13"/>
    </row>
    <row r="738" ht="60.75" customHeight="1">
      <c r="A738" s="1"/>
      <c r="B738" s="13"/>
    </row>
    <row r="739" ht="60.75" customHeight="1">
      <c r="A739" s="1"/>
      <c r="B739" s="13"/>
    </row>
    <row r="740" ht="60.75" customHeight="1">
      <c r="A740" s="1"/>
      <c r="B740" s="13"/>
    </row>
    <row r="741" ht="60.75" customHeight="1">
      <c r="A741" s="1"/>
      <c r="B741" s="13"/>
    </row>
    <row r="742" ht="60.75" customHeight="1">
      <c r="A742" s="1"/>
      <c r="B742" s="13"/>
    </row>
    <row r="743" ht="60.75" customHeight="1">
      <c r="A743" s="1"/>
      <c r="B743" s="13"/>
    </row>
    <row r="744" ht="60.75" customHeight="1">
      <c r="A744" s="1"/>
      <c r="B744" s="13"/>
    </row>
    <row r="745" ht="60.75" customHeight="1">
      <c r="A745" s="1"/>
      <c r="B745" s="13"/>
    </row>
    <row r="746" ht="60.75" customHeight="1">
      <c r="A746" s="1"/>
      <c r="B746" s="13"/>
    </row>
    <row r="747" ht="60.75" customHeight="1">
      <c r="A747" s="1"/>
      <c r="B747" s="13"/>
    </row>
    <row r="748" ht="60.75" customHeight="1">
      <c r="A748" s="1"/>
      <c r="B748" s="13"/>
    </row>
    <row r="749" ht="60.75" customHeight="1">
      <c r="A749" s="1"/>
      <c r="B749" s="13"/>
    </row>
    <row r="750" ht="60.75" customHeight="1">
      <c r="A750" s="1"/>
      <c r="B750" s="13"/>
    </row>
    <row r="751" ht="60.75" customHeight="1">
      <c r="A751" s="1"/>
      <c r="B751" s="13"/>
    </row>
    <row r="752" ht="60.75" customHeight="1">
      <c r="A752" s="1"/>
      <c r="B752" s="13"/>
    </row>
    <row r="753" ht="60.75" customHeight="1">
      <c r="A753" s="1"/>
      <c r="B753" s="13"/>
    </row>
    <row r="754" ht="60.75" customHeight="1">
      <c r="A754" s="1"/>
      <c r="B754" s="13"/>
    </row>
    <row r="755" ht="60.75" customHeight="1">
      <c r="A755" s="1"/>
      <c r="B755" s="13"/>
    </row>
    <row r="756" ht="60.75" customHeight="1">
      <c r="A756" s="1"/>
      <c r="B756" s="13"/>
    </row>
    <row r="757" ht="60.75" customHeight="1">
      <c r="A757" s="1"/>
      <c r="B757" s="13"/>
    </row>
    <row r="758" ht="60.75" customHeight="1">
      <c r="A758" s="1"/>
      <c r="B758" s="13"/>
    </row>
    <row r="759" ht="60.75" customHeight="1">
      <c r="A759" s="1"/>
      <c r="B759" s="13"/>
    </row>
    <row r="760" ht="60.75" customHeight="1">
      <c r="A760" s="1"/>
      <c r="B760" s="13"/>
    </row>
    <row r="761" ht="60.75" customHeight="1">
      <c r="A761" s="1"/>
      <c r="B761" s="13"/>
    </row>
    <row r="762" ht="60.75" customHeight="1">
      <c r="A762" s="1"/>
      <c r="B762" s="13"/>
    </row>
    <row r="763" ht="60.75" customHeight="1">
      <c r="A763" s="1"/>
      <c r="B763" s="13"/>
    </row>
    <row r="764" ht="60.75" customHeight="1">
      <c r="A764" s="1"/>
      <c r="B764" s="13"/>
    </row>
    <row r="765" ht="60.75" customHeight="1">
      <c r="A765" s="1"/>
      <c r="B765" s="13"/>
    </row>
    <row r="766" ht="60.75" customHeight="1">
      <c r="A766" s="1"/>
      <c r="B766" s="13"/>
    </row>
    <row r="767" ht="60.75" customHeight="1">
      <c r="A767" s="1"/>
      <c r="B767" s="13"/>
    </row>
    <row r="768" ht="60.75" customHeight="1">
      <c r="A768" s="1"/>
      <c r="B768" s="13"/>
    </row>
    <row r="769" ht="60.75" customHeight="1">
      <c r="A769" s="1"/>
      <c r="B769" s="13"/>
    </row>
    <row r="770" ht="60.75" customHeight="1">
      <c r="A770" s="1"/>
      <c r="B770" s="13"/>
    </row>
    <row r="771" ht="60.75" customHeight="1">
      <c r="A771" s="1"/>
      <c r="B771" s="13"/>
    </row>
    <row r="772" ht="60.75" customHeight="1">
      <c r="A772" s="1"/>
      <c r="B772" s="13"/>
    </row>
    <row r="773" ht="60.75" customHeight="1">
      <c r="A773" s="1"/>
      <c r="B773" s="13"/>
    </row>
    <row r="774" ht="60.75" customHeight="1">
      <c r="A774" s="1"/>
      <c r="B774" s="13"/>
    </row>
    <row r="775" ht="60.75" customHeight="1">
      <c r="A775" s="1"/>
      <c r="B775" s="13"/>
    </row>
    <row r="776" ht="60.75" customHeight="1">
      <c r="A776" s="1"/>
      <c r="B776" s="13"/>
    </row>
    <row r="777" ht="60.75" customHeight="1">
      <c r="A777" s="1"/>
      <c r="B777" s="13"/>
    </row>
    <row r="778" ht="60.75" customHeight="1">
      <c r="A778" s="1"/>
      <c r="B778" s="13"/>
    </row>
    <row r="779" ht="60.75" customHeight="1">
      <c r="A779" s="1"/>
      <c r="B779" s="13"/>
    </row>
    <row r="780" ht="60.75" customHeight="1">
      <c r="A780" s="1"/>
      <c r="B780" s="13"/>
    </row>
    <row r="781" ht="60.75" customHeight="1">
      <c r="A781" s="1"/>
      <c r="B781" s="13"/>
    </row>
    <row r="782" ht="60.75" customHeight="1">
      <c r="A782" s="1"/>
      <c r="B782" s="13"/>
    </row>
    <row r="783" ht="60.75" customHeight="1">
      <c r="A783" s="1"/>
      <c r="B783" s="13"/>
    </row>
    <row r="784" ht="60.75" customHeight="1">
      <c r="A784" s="1"/>
      <c r="B784" s="13"/>
    </row>
    <row r="785" ht="60.75" customHeight="1">
      <c r="A785" s="1"/>
      <c r="B785" s="13"/>
    </row>
    <row r="786" ht="60.75" customHeight="1">
      <c r="A786" s="1"/>
      <c r="B786" s="13"/>
    </row>
    <row r="787" ht="60.75" customHeight="1">
      <c r="A787" s="1"/>
      <c r="B787" s="13"/>
    </row>
    <row r="788" ht="60.75" customHeight="1">
      <c r="A788" s="1"/>
      <c r="B788" s="13"/>
    </row>
    <row r="789" ht="60.75" customHeight="1">
      <c r="A789" s="1"/>
      <c r="B789" s="13"/>
    </row>
    <row r="790" ht="60.75" customHeight="1">
      <c r="A790" s="1"/>
      <c r="B790" s="13"/>
    </row>
    <row r="791" ht="60.75" customHeight="1">
      <c r="A791" s="1"/>
      <c r="B791" s="13"/>
    </row>
    <row r="792" ht="60.75" customHeight="1">
      <c r="A792" s="1"/>
      <c r="B792" s="13"/>
    </row>
    <row r="793" ht="60.75" customHeight="1">
      <c r="A793" s="1"/>
      <c r="B793" s="13"/>
    </row>
    <row r="794" ht="60.75" customHeight="1">
      <c r="A794" s="1"/>
      <c r="B794" s="13"/>
    </row>
    <row r="795" ht="60.75" customHeight="1">
      <c r="A795" s="1"/>
      <c r="B795" s="13"/>
    </row>
    <row r="796" ht="60.75" customHeight="1">
      <c r="A796" s="1"/>
      <c r="B796" s="13"/>
    </row>
    <row r="797" ht="60.75" customHeight="1">
      <c r="A797" s="1"/>
      <c r="B797" s="13"/>
    </row>
    <row r="798" ht="60.75" customHeight="1">
      <c r="A798" s="1"/>
      <c r="B798" s="13"/>
    </row>
    <row r="799" ht="60.75" customHeight="1">
      <c r="A799" s="1"/>
      <c r="B799" s="13"/>
    </row>
    <row r="800" ht="60.75" customHeight="1">
      <c r="A800" s="1"/>
      <c r="B800" s="13"/>
    </row>
    <row r="801" ht="60.75" customHeight="1">
      <c r="A801" s="1"/>
      <c r="B801" s="13"/>
    </row>
    <row r="802" ht="60.75" customHeight="1">
      <c r="A802" s="1"/>
      <c r="B802" s="13"/>
    </row>
    <row r="803" ht="60.75" customHeight="1">
      <c r="A803" s="1"/>
      <c r="B803" s="13"/>
    </row>
    <row r="804" ht="60.75" customHeight="1">
      <c r="A804" s="1"/>
      <c r="B804" s="13"/>
    </row>
    <row r="805" ht="60.75" customHeight="1">
      <c r="A805" s="1"/>
      <c r="B805" s="13"/>
    </row>
    <row r="806" ht="60.75" customHeight="1">
      <c r="A806" s="1"/>
      <c r="B806" s="13"/>
    </row>
    <row r="807" ht="60.75" customHeight="1">
      <c r="A807" s="1"/>
      <c r="B807" s="13"/>
    </row>
    <row r="808" ht="60.75" customHeight="1">
      <c r="A808" s="1"/>
      <c r="B808" s="13"/>
    </row>
    <row r="809" ht="60.75" customHeight="1">
      <c r="A809" s="1"/>
      <c r="B809" s="13"/>
    </row>
    <row r="810" ht="60.75" customHeight="1">
      <c r="A810" s="1"/>
      <c r="B810" s="13"/>
    </row>
    <row r="811" ht="60.75" customHeight="1">
      <c r="A811" s="1"/>
      <c r="B811" s="13"/>
    </row>
    <row r="812" ht="60.75" customHeight="1">
      <c r="A812" s="1"/>
      <c r="B812" s="13"/>
    </row>
    <row r="813" ht="60.75" customHeight="1">
      <c r="A813" s="1"/>
      <c r="B813" s="13"/>
    </row>
    <row r="814" ht="60.75" customHeight="1">
      <c r="A814" s="1"/>
      <c r="B814" s="13"/>
    </row>
    <row r="815" ht="60.75" customHeight="1">
      <c r="A815" s="1"/>
      <c r="B815" s="13"/>
    </row>
    <row r="816" ht="60.75" customHeight="1">
      <c r="A816" s="1"/>
      <c r="B816" s="13"/>
    </row>
    <row r="817" ht="60.75" customHeight="1">
      <c r="A817" s="1"/>
      <c r="B817" s="13"/>
    </row>
    <row r="818" ht="60.75" customHeight="1">
      <c r="A818" s="1"/>
      <c r="B818" s="13"/>
    </row>
    <row r="819" ht="60.75" customHeight="1">
      <c r="A819" s="1"/>
      <c r="B819" s="13"/>
    </row>
    <row r="820" ht="60.75" customHeight="1">
      <c r="A820" s="1"/>
      <c r="B820" s="13"/>
    </row>
    <row r="821" ht="60.75" customHeight="1">
      <c r="A821" s="1"/>
      <c r="B821" s="13"/>
    </row>
    <row r="822" ht="60.75" customHeight="1">
      <c r="A822" s="1"/>
      <c r="B822" s="13"/>
    </row>
    <row r="823" ht="60.75" customHeight="1">
      <c r="A823" s="1"/>
      <c r="B823" s="13"/>
    </row>
    <row r="824" ht="60.75" customHeight="1">
      <c r="A824" s="1"/>
      <c r="B824" s="13"/>
    </row>
    <row r="825" ht="60.75" customHeight="1">
      <c r="A825" s="1"/>
      <c r="B825" s="13"/>
    </row>
    <row r="826" ht="60.75" customHeight="1">
      <c r="A826" s="1"/>
      <c r="B826" s="13"/>
    </row>
    <row r="827" ht="60.75" customHeight="1">
      <c r="A827" s="1"/>
      <c r="B827" s="13"/>
    </row>
    <row r="828" ht="60.75" customHeight="1">
      <c r="A828" s="1"/>
      <c r="B828" s="13"/>
    </row>
    <row r="829" ht="60.75" customHeight="1">
      <c r="A829" s="1"/>
      <c r="B829" s="13"/>
    </row>
    <row r="830" ht="60.75" customHeight="1">
      <c r="A830" s="1"/>
      <c r="B830" s="13"/>
    </row>
    <row r="831" ht="60.75" customHeight="1">
      <c r="A831" s="1"/>
      <c r="B831" s="13"/>
    </row>
    <row r="832" ht="60.75" customHeight="1">
      <c r="A832" s="1"/>
      <c r="B832" s="13"/>
    </row>
    <row r="833" ht="60.75" customHeight="1">
      <c r="A833" s="1"/>
      <c r="B833" s="13"/>
    </row>
    <row r="834" ht="60.75" customHeight="1">
      <c r="A834" s="1"/>
      <c r="B834" s="13"/>
    </row>
    <row r="835" ht="60.75" customHeight="1">
      <c r="A835" s="1"/>
      <c r="B835" s="13"/>
    </row>
    <row r="836" ht="60.75" customHeight="1">
      <c r="A836" s="1"/>
      <c r="B836" s="13"/>
    </row>
    <row r="837" ht="60.75" customHeight="1">
      <c r="A837" s="1"/>
      <c r="B837" s="13"/>
    </row>
    <row r="838" ht="60.75" customHeight="1">
      <c r="A838" s="1"/>
      <c r="B838" s="13"/>
    </row>
    <row r="839" ht="60.75" customHeight="1">
      <c r="A839" s="1"/>
      <c r="B839" s="13"/>
    </row>
    <row r="840" ht="60.75" customHeight="1">
      <c r="A840" s="1"/>
      <c r="B840" s="13"/>
    </row>
    <row r="841" ht="60.75" customHeight="1">
      <c r="A841" s="1"/>
      <c r="B841" s="13"/>
    </row>
    <row r="842" ht="60.75" customHeight="1">
      <c r="A842" s="1"/>
      <c r="B842" s="13"/>
    </row>
    <row r="843" ht="60.75" customHeight="1">
      <c r="A843" s="1"/>
      <c r="B843" s="13"/>
    </row>
    <row r="844" ht="60.75" customHeight="1">
      <c r="A844" s="1"/>
      <c r="B844" s="13"/>
    </row>
    <row r="845" ht="60.75" customHeight="1">
      <c r="A845" s="1"/>
      <c r="B845" s="13"/>
    </row>
    <row r="846" ht="60.75" customHeight="1">
      <c r="A846" s="1"/>
      <c r="B846" s="13"/>
    </row>
    <row r="847" ht="60.75" customHeight="1">
      <c r="A847" s="1"/>
      <c r="B847" s="13"/>
    </row>
    <row r="848" ht="60.75" customHeight="1">
      <c r="A848" s="1"/>
      <c r="B848" s="13"/>
    </row>
    <row r="849" ht="60.75" customHeight="1">
      <c r="A849" s="1"/>
      <c r="B849" s="13"/>
    </row>
    <row r="850" ht="60.75" customHeight="1">
      <c r="A850" s="1"/>
      <c r="B850" s="13"/>
    </row>
    <row r="851" ht="60.75" customHeight="1">
      <c r="A851" s="1"/>
      <c r="B851" s="13"/>
    </row>
    <row r="852" ht="60.75" customHeight="1">
      <c r="A852" s="1"/>
      <c r="B852" s="13"/>
    </row>
    <row r="853" ht="60.75" customHeight="1">
      <c r="A853" s="1"/>
      <c r="B853" s="13"/>
    </row>
    <row r="854" ht="60.75" customHeight="1">
      <c r="A854" s="1"/>
      <c r="B854" s="13"/>
    </row>
    <row r="855" ht="60.75" customHeight="1">
      <c r="A855" s="1"/>
      <c r="B855" s="13"/>
    </row>
    <row r="856" ht="60.75" customHeight="1">
      <c r="A856" s="1"/>
      <c r="B856" s="13"/>
    </row>
    <row r="857" ht="60.75" customHeight="1">
      <c r="A857" s="1"/>
      <c r="B857" s="13"/>
    </row>
    <row r="858" ht="60.75" customHeight="1">
      <c r="A858" s="1"/>
      <c r="B858" s="13"/>
    </row>
    <row r="859" ht="60.75" customHeight="1">
      <c r="A859" s="1"/>
      <c r="B859" s="13"/>
    </row>
    <row r="860" ht="60.75" customHeight="1">
      <c r="A860" s="1"/>
      <c r="B860" s="13"/>
    </row>
    <row r="861" ht="60.75" customHeight="1">
      <c r="A861" s="1"/>
      <c r="B861" s="13"/>
    </row>
    <row r="862" ht="60.75" customHeight="1">
      <c r="A862" s="1"/>
      <c r="B862" s="13"/>
    </row>
    <row r="863" ht="60.75" customHeight="1">
      <c r="A863" s="1"/>
      <c r="B863" s="13"/>
    </row>
    <row r="864" ht="60.75" customHeight="1">
      <c r="A864" s="1"/>
      <c r="B864" s="13"/>
    </row>
    <row r="865" ht="60.75" customHeight="1">
      <c r="A865" s="1"/>
      <c r="B865" s="13"/>
    </row>
    <row r="866" ht="60.75" customHeight="1">
      <c r="A866" s="1"/>
      <c r="B866" s="13"/>
    </row>
    <row r="867" ht="60.75" customHeight="1">
      <c r="A867" s="1"/>
      <c r="B867" s="13"/>
    </row>
    <row r="868" ht="60.75" customHeight="1">
      <c r="A868" s="1"/>
      <c r="B868" s="13"/>
    </row>
    <row r="869" ht="60.75" customHeight="1">
      <c r="A869" s="1"/>
      <c r="B869" s="13"/>
    </row>
    <row r="870" ht="60.75" customHeight="1">
      <c r="A870" s="1"/>
      <c r="B870" s="13"/>
    </row>
    <row r="871" ht="60.75" customHeight="1">
      <c r="A871" s="1"/>
      <c r="B871" s="13"/>
    </row>
    <row r="872" ht="60.75" customHeight="1">
      <c r="A872" s="1"/>
      <c r="B872" s="13"/>
    </row>
    <row r="873" ht="60.75" customHeight="1">
      <c r="A873" s="1"/>
      <c r="B873" s="13"/>
    </row>
    <row r="874" ht="60.75" customHeight="1">
      <c r="A874" s="1"/>
      <c r="B874" s="13"/>
    </row>
    <row r="875" ht="60.75" customHeight="1">
      <c r="A875" s="1"/>
      <c r="B875" s="13"/>
    </row>
    <row r="876" ht="60.75" customHeight="1">
      <c r="A876" s="1"/>
      <c r="B876" s="13"/>
    </row>
    <row r="877" ht="60.75" customHeight="1">
      <c r="A877" s="1"/>
      <c r="B877" s="13"/>
    </row>
    <row r="878" ht="60.75" customHeight="1">
      <c r="A878" s="1"/>
      <c r="B878" s="13"/>
    </row>
    <row r="879" ht="60.75" customHeight="1">
      <c r="A879" s="1"/>
      <c r="B879" s="13"/>
    </row>
    <row r="880" ht="60.75" customHeight="1">
      <c r="A880" s="1"/>
      <c r="B880" s="13"/>
    </row>
    <row r="881" ht="60.75" customHeight="1">
      <c r="A881" s="1"/>
      <c r="B881" s="13"/>
    </row>
    <row r="882" ht="60.75" customHeight="1">
      <c r="A882" s="1"/>
      <c r="B882" s="13"/>
    </row>
    <row r="883" ht="60.75" customHeight="1">
      <c r="A883" s="1"/>
      <c r="B883" s="13"/>
    </row>
    <row r="884" ht="60.75" customHeight="1">
      <c r="A884" s="1"/>
      <c r="B884" s="13"/>
    </row>
    <row r="885" ht="60.75" customHeight="1">
      <c r="A885" s="1"/>
      <c r="B885" s="13"/>
    </row>
    <row r="886" ht="60.75" customHeight="1">
      <c r="A886" s="1"/>
      <c r="B886" s="13"/>
    </row>
    <row r="887" ht="60.75" customHeight="1">
      <c r="A887" s="1"/>
      <c r="B887" s="13"/>
    </row>
    <row r="888" ht="60.75" customHeight="1">
      <c r="A888" s="1"/>
      <c r="B888" s="13"/>
    </row>
    <row r="889" ht="60.75" customHeight="1">
      <c r="A889" s="1"/>
      <c r="B889" s="13"/>
    </row>
    <row r="890" ht="60.75" customHeight="1">
      <c r="A890" s="1"/>
      <c r="B890" s="13"/>
    </row>
    <row r="891" ht="60.75" customHeight="1">
      <c r="A891" s="1"/>
      <c r="B891" s="13"/>
    </row>
    <row r="892" ht="60.75" customHeight="1">
      <c r="A892" s="1"/>
      <c r="B892" s="13"/>
    </row>
    <row r="893" ht="60.75" customHeight="1">
      <c r="A893" s="1"/>
      <c r="B893" s="13"/>
    </row>
    <row r="894" ht="60.75" customHeight="1">
      <c r="A894" s="1"/>
      <c r="B894" s="13"/>
    </row>
    <row r="895" ht="60.75" customHeight="1">
      <c r="A895" s="1"/>
      <c r="B895" s="13"/>
    </row>
    <row r="896" ht="60.75" customHeight="1">
      <c r="A896" s="1"/>
      <c r="B896" s="13"/>
    </row>
    <row r="897" ht="60.75" customHeight="1">
      <c r="A897" s="1"/>
      <c r="B897" s="13"/>
    </row>
    <row r="898" ht="60.75" customHeight="1">
      <c r="A898" s="1"/>
      <c r="B898" s="13"/>
    </row>
    <row r="899" ht="60.75" customHeight="1">
      <c r="A899" s="1"/>
      <c r="B899" s="13"/>
    </row>
    <row r="900" ht="60.75" customHeight="1">
      <c r="A900" s="1"/>
      <c r="B900" s="13"/>
    </row>
    <row r="901" ht="60.75" customHeight="1">
      <c r="A901" s="1"/>
      <c r="B901" s="13"/>
    </row>
    <row r="902" ht="60.75" customHeight="1">
      <c r="A902" s="1"/>
      <c r="B902" s="13"/>
    </row>
    <row r="903" ht="60.75" customHeight="1">
      <c r="A903" s="1"/>
      <c r="B903" s="13"/>
    </row>
    <row r="904" ht="60.75" customHeight="1">
      <c r="A904" s="1"/>
      <c r="B904" s="13"/>
    </row>
    <row r="905" ht="60.75" customHeight="1">
      <c r="A905" s="1"/>
      <c r="B905" s="13"/>
    </row>
    <row r="906" ht="60.75" customHeight="1">
      <c r="A906" s="1"/>
      <c r="B906" s="13"/>
    </row>
    <row r="907" ht="60.75" customHeight="1">
      <c r="A907" s="1"/>
      <c r="B907" s="13"/>
    </row>
    <row r="908" ht="60.75" customHeight="1">
      <c r="A908" s="1"/>
      <c r="B908" s="13"/>
    </row>
    <row r="909" ht="60.75" customHeight="1">
      <c r="A909" s="1"/>
      <c r="B909" s="13"/>
    </row>
    <row r="910" ht="60.75" customHeight="1">
      <c r="A910" s="1"/>
      <c r="B910" s="13"/>
    </row>
    <row r="911" ht="60.75" customHeight="1">
      <c r="A911" s="1"/>
      <c r="B911" s="13"/>
    </row>
    <row r="912" ht="60.75" customHeight="1">
      <c r="A912" s="1"/>
      <c r="B912" s="13"/>
    </row>
    <row r="913" ht="60.75" customHeight="1">
      <c r="A913" s="1"/>
      <c r="B913" s="13"/>
    </row>
    <row r="914" ht="60.75" customHeight="1">
      <c r="A914" s="1"/>
      <c r="B914" s="13"/>
    </row>
    <row r="915" ht="60.75" customHeight="1">
      <c r="A915" s="1"/>
      <c r="B915" s="13"/>
    </row>
    <row r="916" ht="60.75" customHeight="1">
      <c r="A916" s="1"/>
      <c r="B916" s="13"/>
    </row>
    <row r="917" ht="60.75" customHeight="1">
      <c r="A917" s="1"/>
      <c r="B917" s="13"/>
    </row>
    <row r="918" ht="60.75" customHeight="1">
      <c r="A918" s="1"/>
      <c r="B918" s="13"/>
    </row>
    <row r="919" ht="60.75" customHeight="1">
      <c r="A919" s="1"/>
      <c r="B919" s="13"/>
    </row>
    <row r="920" ht="60.75" customHeight="1">
      <c r="A920" s="1"/>
      <c r="B920" s="13"/>
    </row>
    <row r="921" ht="60.75" customHeight="1">
      <c r="A921" s="1"/>
      <c r="B921" s="13"/>
    </row>
    <row r="922" ht="60.75" customHeight="1">
      <c r="A922" s="1"/>
      <c r="B922" s="13"/>
    </row>
    <row r="923" ht="60.75" customHeight="1">
      <c r="A923" s="1"/>
      <c r="B923" s="13"/>
    </row>
    <row r="924" ht="60.75" customHeight="1">
      <c r="A924" s="1"/>
      <c r="B924" s="13"/>
    </row>
    <row r="925" ht="60.75" customHeight="1">
      <c r="A925" s="1"/>
      <c r="B925" s="13"/>
    </row>
    <row r="926" ht="60.75" customHeight="1">
      <c r="A926" s="1"/>
      <c r="B926" s="13"/>
    </row>
    <row r="927" ht="60.75" customHeight="1">
      <c r="A927" s="1"/>
      <c r="B927" s="13"/>
    </row>
    <row r="928" ht="60.75" customHeight="1">
      <c r="A928" s="1"/>
      <c r="B928" s="13"/>
    </row>
    <row r="929" ht="60.75" customHeight="1">
      <c r="A929" s="1"/>
      <c r="B929" s="13"/>
    </row>
    <row r="930" ht="60.75" customHeight="1">
      <c r="A930" s="1"/>
      <c r="B930" s="13"/>
    </row>
    <row r="931" ht="60.75" customHeight="1">
      <c r="A931" s="1"/>
      <c r="B931" s="13"/>
    </row>
    <row r="932" ht="60.75" customHeight="1">
      <c r="A932" s="1"/>
      <c r="B932" s="13"/>
    </row>
    <row r="933" ht="60.75" customHeight="1">
      <c r="A933" s="1"/>
      <c r="B933" s="13"/>
    </row>
    <row r="934" ht="60.75" customHeight="1">
      <c r="A934" s="1"/>
      <c r="B934" s="13"/>
    </row>
    <row r="935" ht="60.75" customHeight="1">
      <c r="A935" s="1"/>
      <c r="B935" s="13"/>
    </row>
    <row r="936" ht="60.75" customHeight="1">
      <c r="A936" s="1"/>
      <c r="B936" s="13"/>
    </row>
    <row r="937" ht="60.75" customHeight="1">
      <c r="A937" s="1"/>
      <c r="B937" s="13"/>
    </row>
    <row r="938" ht="60.75" customHeight="1">
      <c r="A938" s="1"/>
      <c r="B938" s="13"/>
    </row>
    <row r="939" ht="60.75" customHeight="1">
      <c r="A939" s="1"/>
      <c r="B939" s="13"/>
    </row>
    <row r="940" ht="60.75" customHeight="1">
      <c r="A940" s="1"/>
      <c r="B940" s="13"/>
    </row>
    <row r="941" ht="60.75" customHeight="1">
      <c r="A941" s="1"/>
      <c r="B941" s="13"/>
    </row>
    <row r="942" ht="60.75" customHeight="1">
      <c r="A942" s="1"/>
      <c r="B942" s="13"/>
    </row>
    <row r="943" ht="60.75" customHeight="1">
      <c r="A943" s="1"/>
      <c r="B943" s="13"/>
    </row>
    <row r="944" ht="60.75" customHeight="1">
      <c r="A944" s="1"/>
      <c r="B944" s="13"/>
    </row>
    <row r="945" ht="60.75" customHeight="1">
      <c r="A945" s="1"/>
      <c r="B945" s="13"/>
    </row>
    <row r="946" ht="60.75" customHeight="1">
      <c r="A946" s="1"/>
      <c r="B946" s="13"/>
    </row>
    <row r="947" ht="60.75" customHeight="1">
      <c r="A947" s="1"/>
      <c r="B947" s="13"/>
    </row>
    <row r="948" ht="60.75" customHeight="1">
      <c r="A948" s="1"/>
      <c r="B948" s="13"/>
    </row>
    <row r="949" ht="60.75" customHeight="1">
      <c r="A949" s="1"/>
      <c r="B949" s="13"/>
    </row>
    <row r="950" ht="60.75" customHeight="1">
      <c r="A950" s="1"/>
      <c r="B950" s="13"/>
    </row>
    <row r="951" ht="60.75" customHeight="1">
      <c r="A951" s="1"/>
      <c r="B951" s="13"/>
    </row>
    <row r="952" ht="60.75" customHeight="1">
      <c r="A952" s="1"/>
      <c r="B952" s="13"/>
    </row>
    <row r="953" ht="60.75" customHeight="1">
      <c r="A953" s="1"/>
      <c r="B953" s="13"/>
    </row>
    <row r="954" ht="60.75" customHeight="1">
      <c r="A954" s="1"/>
      <c r="B954" s="13"/>
    </row>
    <row r="955" ht="60.75" customHeight="1">
      <c r="A955" s="1"/>
      <c r="B955" s="13"/>
    </row>
    <row r="956" ht="60.75" customHeight="1">
      <c r="A956" s="1"/>
      <c r="B956" s="13"/>
    </row>
    <row r="957" ht="60.75" customHeight="1">
      <c r="A957" s="1"/>
      <c r="B957" s="13"/>
    </row>
    <row r="958" ht="60.75" customHeight="1">
      <c r="A958" s="1"/>
      <c r="B958" s="13"/>
    </row>
    <row r="959" ht="60.75" customHeight="1">
      <c r="A959" s="1"/>
      <c r="B959" s="13"/>
    </row>
    <row r="960" ht="60.75" customHeight="1">
      <c r="A960" s="1"/>
      <c r="B960" s="13"/>
    </row>
    <row r="961" ht="60.75" customHeight="1">
      <c r="A961" s="1"/>
      <c r="B961" s="13"/>
    </row>
    <row r="962" ht="60.75" customHeight="1">
      <c r="A962" s="1"/>
      <c r="B962" s="13"/>
    </row>
    <row r="963" ht="60.75" customHeight="1">
      <c r="A963" s="1"/>
      <c r="B963" s="13"/>
    </row>
    <row r="964" ht="60.75" customHeight="1">
      <c r="A964" s="1"/>
      <c r="B964" s="13"/>
    </row>
    <row r="965" ht="60.75" customHeight="1">
      <c r="A965" s="1"/>
      <c r="B965" s="13"/>
    </row>
    <row r="966" ht="60.75" customHeight="1">
      <c r="A966" s="1"/>
      <c r="B966" s="13"/>
    </row>
    <row r="967" ht="60.75" customHeight="1">
      <c r="A967" s="1"/>
      <c r="B967" s="13"/>
    </row>
    <row r="968" ht="60.75" customHeight="1">
      <c r="A968" s="1"/>
      <c r="B968" s="13"/>
    </row>
    <row r="969" ht="60.75" customHeight="1">
      <c r="A969" s="1"/>
      <c r="B969" s="13"/>
    </row>
    <row r="970" ht="60.75" customHeight="1">
      <c r="A970" s="1"/>
      <c r="B970" s="13"/>
    </row>
    <row r="971" ht="60.75" customHeight="1">
      <c r="A971" s="1"/>
      <c r="B971" s="13"/>
    </row>
    <row r="972" ht="60.75" customHeight="1">
      <c r="A972" s="1"/>
      <c r="B972" s="13"/>
    </row>
    <row r="973" ht="60.75" customHeight="1">
      <c r="A973" s="1"/>
      <c r="B973" s="13"/>
    </row>
    <row r="974" ht="60.75" customHeight="1">
      <c r="A974" s="1"/>
      <c r="B974" s="13"/>
    </row>
    <row r="975" ht="60.75" customHeight="1">
      <c r="A975" s="1"/>
      <c r="B975" s="13"/>
    </row>
    <row r="976" ht="60.75" customHeight="1">
      <c r="A976" s="1"/>
      <c r="B976" s="13"/>
    </row>
    <row r="977" ht="60.75" customHeight="1">
      <c r="A977" s="1"/>
      <c r="B977" s="13"/>
    </row>
    <row r="978" ht="60.75" customHeight="1">
      <c r="A978" s="1"/>
      <c r="B978" s="13"/>
    </row>
    <row r="979" ht="60.75" customHeight="1">
      <c r="A979" s="1"/>
      <c r="B979" s="13"/>
    </row>
    <row r="980" ht="60.75" customHeight="1">
      <c r="A980" s="1"/>
      <c r="B980" s="13"/>
    </row>
    <row r="981" ht="60.75" customHeight="1">
      <c r="A981" s="1"/>
      <c r="B981" s="13"/>
    </row>
    <row r="982" ht="60.75" customHeight="1">
      <c r="A982" s="1"/>
      <c r="B982" s="13"/>
    </row>
    <row r="983" ht="60.75" customHeight="1">
      <c r="A983" s="1"/>
      <c r="B983" s="13"/>
    </row>
    <row r="984" ht="60.75" customHeight="1">
      <c r="A984" s="1"/>
      <c r="B984" s="13"/>
    </row>
    <row r="985" ht="60.75" customHeight="1">
      <c r="A985" s="1"/>
      <c r="B985" s="13"/>
    </row>
    <row r="986" ht="60.75" customHeight="1">
      <c r="A986" s="1"/>
      <c r="B986" s="13"/>
    </row>
    <row r="987" ht="60.75" customHeight="1">
      <c r="A987" s="1"/>
      <c r="B987" s="13"/>
    </row>
    <row r="988" ht="60.75" customHeight="1">
      <c r="A988" s="1"/>
      <c r="B988" s="13"/>
    </row>
    <row r="989" ht="60.75" customHeight="1">
      <c r="A989" s="1"/>
      <c r="B989" s="13"/>
    </row>
    <row r="990" ht="60.75" customHeight="1">
      <c r="A990" s="1"/>
      <c r="B990" s="13"/>
    </row>
    <row r="991" ht="60.75" customHeight="1">
      <c r="A991" s="1"/>
      <c r="B991" s="13"/>
    </row>
    <row r="992" ht="60.75" customHeight="1">
      <c r="A992" s="1"/>
      <c r="B992" s="13"/>
    </row>
    <row r="993" ht="60.75" customHeight="1">
      <c r="A993" s="1"/>
      <c r="B993" s="13"/>
    </row>
    <row r="994" ht="60.75" customHeight="1">
      <c r="A994" s="1"/>
      <c r="B994" s="13"/>
    </row>
    <row r="995" ht="60.75" customHeight="1">
      <c r="A995" s="1"/>
      <c r="B995" s="13"/>
    </row>
    <row r="996" ht="60.75" customHeight="1">
      <c r="A996" s="1"/>
      <c r="B996" s="13"/>
    </row>
    <row r="997" ht="60.75" customHeight="1">
      <c r="A997" s="1"/>
      <c r="B997" s="13"/>
    </row>
    <row r="998" ht="60.75" customHeight="1">
      <c r="A998" s="1"/>
      <c r="B998" s="13"/>
    </row>
    <row r="999" ht="60.75" customHeight="1">
      <c r="A999" s="1"/>
      <c r="B999" s="13"/>
    </row>
    <row r="1000" ht="60.75" customHeight="1">
      <c r="A1000" s="1"/>
      <c r="B1000" s="13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1.22" defaultRowHeight="15.0"/>
  <cols>
    <col customWidth="1" min="1" max="1" width="26.78"/>
    <col customWidth="1" min="2" max="26" width="13.44"/>
  </cols>
  <sheetData>
    <row r="1">
      <c r="A1" s="25" t="str">
        <f>HYPERLINK("mailto:amandajj@leeschools.net","amandajj@leeschools.net")</f>
        <v>amandajj@leeschools.net</v>
      </c>
    </row>
    <row r="2">
      <c r="A2" s="14" t="str">
        <f>HYPERLINK("mailto:amberahalstead@gmail.com","amberahalstead@gmail.com")</f>
        <v>amberahalstead@gmail.com</v>
      </c>
    </row>
    <row r="3">
      <c r="A3" s="14" t="str">
        <f>HYPERLINK("mailto:ambermills04@yahoo.com","ambermills04@yahoo.com")</f>
        <v>ambermills04@yahoo.com</v>
      </c>
    </row>
    <row r="4">
      <c r="A4" s="14" t="str">
        <f>HYPERLINK("mailto:bgmarinashop@gmail.com","bgmarinashop@gmail.com")</f>
        <v>bgmarinashop@gmail.com</v>
      </c>
    </row>
    <row r="5">
      <c r="A5" s="25" t="str">
        <f>HYPERLINK("mailto:canglin@gasparillainn.com","canglin@gasparillainn.com")</f>
        <v>canglin@gasparillainn.com</v>
      </c>
    </row>
    <row r="6">
      <c r="A6" s="28" t="s">
        <v>378</v>
      </c>
    </row>
    <row r="7">
      <c r="A7" s="14" t="str">
        <f>HYPERLINK("mailto:captchad6@gmail.com","captchad6@gmail.com")</f>
        <v>captchad6@gmail.com</v>
      </c>
    </row>
    <row r="8">
      <c r="A8" s="14" t="str">
        <f>HYPERLINK("mailto:captdavis@yahoo.com","captdavis@yahoo.com")</f>
        <v>captdavis@yahoo.com</v>
      </c>
    </row>
    <row r="9">
      <c r="A9" s="28" t="s">
        <v>382</v>
      </c>
    </row>
    <row r="10">
      <c r="A10" s="25" t="str">
        <f>HYPERLINK("mailto:d.mattcoleman@gmail.com","d.mattcoleman@gmail.com")</f>
        <v>d.mattcoleman@gmail.com</v>
      </c>
    </row>
    <row r="11">
      <c r="A11" s="28" t="s">
        <v>383</v>
      </c>
    </row>
    <row r="12">
      <c r="A12" s="25" t="str">
        <f>HYPERLINK("mailto:dhouk1@att.net","dhouk1@att.net")</f>
        <v>dhouk1@att.net</v>
      </c>
    </row>
    <row r="13">
      <c r="A13" s="14" t="str">
        <f>HYPERLINK("mailto:dondidavis@yahoo.com","dondidavis@yahoo.com")</f>
        <v>dondidavis@yahoo.com</v>
      </c>
    </row>
    <row r="14">
      <c r="A14" s="14" t="str">
        <f>HYPERLINK("mailto:engstrom1174@hotmail.com","engstrom1174@hotmail.com")</f>
        <v>engstrom1174@hotmail.com</v>
      </c>
    </row>
    <row r="15">
      <c r="A15" s="14" t="str">
        <f>HYPERLINK("mailto:fishwithnelson@gmail.com","fishwithnelson@gmail.com")</f>
        <v>fishwithnelson@gmail.com</v>
      </c>
    </row>
    <row r="16">
      <c r="A16" s="12" t="s">
        <v>384</v>
      </c>
    </row>
    <row r="17">
      <c r="A17" s="25" t="str">
        <f>HYPERLINK("mailto:jjaskowiak@gasparillainn.com","jjaskowiak@gasparillainn.com")</f>
        <v>jjaskowiak@gasparillainn.com</v>
      </c>
    </row>
    <row r="18">
      <c r="A18" s="14" t="s">
        <v>19</v>
      </c>
    </row>
    <row r="19">
      <c r="A19" s="14" t="str">
        <f>HYPERLINK("mailto:kayla.mudano6@gmail.com","kayla.mudano6@gmail.com")</f>
        <v>kayla.mudano6@gmail.com</v>
      </c>
    </row>
    <row r="20">
      <c r="A20" s="25" t="str">
        <f>HYPERLINK("mailto:kris.machel@gmail.com","kris.machel@gmail.com")</f>
        <v>kris.machel@gmail.com</v>
      </c>
    </row>
    <row r="21">
      <c r="A21" s="14" t="str">
        <f>HYPERLINK("mailto:kristakita@hotmail.com","kristakita@hotmail.com")</f>
        <v>kristakita@hotmail.com</v>
      </c>
    </row>
    <row r="22">
      <c r="A22" s="14" t="str">
        <f>HYPERLINK("mailto:leslie@lesliededwards.com","leslie@lesliededwards.com")</f>
        <v>leslie@lesliededwards.com</v>
      </c>
    </row>
    <row r="23">
      <c r="A23" s="25" t="str">
        <f>HYPERLINK("mailto:lisa.pullen@yahoo.com","lisa.pullen@yahoo.com")</f>
        <v>lisa.pullen@yahoo.com</v>
      </c>
    </row>
    <row r="24">
      <c r="A24" s="25" t="str">
        <f>HYPERLINK("mailto:nat@italianoinsurance.com","nat@italianoinsurance.com")</f>
        <v>nat@italianoinsurance.com</v>
      </c>
    </row>
    <row r="25">
      <c r="A25" s="14" t="str">
        <f>HYPERLINK("mailto:nicole_russell@hotmail.com","nicole_russell@hotmail.com")</f>
        <v>nicole_russell@hotmail.com</v>
      </c>
    </row>
    <row r="26">
      <c r="A26" s="25" t="str">
        <f>HYPERLINK("mailto:nlewis9395@gmail.com","nlewis9395@gmail.com")</f>
        <v>nlewis9395@gmail.com</v>
      </c>
    </row>
    <row r="27">
      <c r="A27" s="6" t="s">
        <v>385</v>
      </c>
    </row>
    <row r="28">
      <c r="A28" s="14" t="str">
        <f>HYPERLINK("mailto:pfield@wtins.com","pfield@wtins.com")</f>
        <v>pfield@wtins.com</v>
      </c>
    </row>
    <row r="29">
      <c r="A29" s="14" t="str">
        <f>HYPERLINK("mailto:redfishbluefish@aol.com","redfishbluefish@aol.com")</f>
        <v>redfishbluefish@aol.com</v>
      </c>
    </row>
    <row r="30">
      <c r="A30" s="38" t="str">
        <f>HYPERLINK("mailto:sbrady7197@yahoo.com","sbrady7197@yahoo.com")</f>
        <v>sbrady7197@yahoo.com</v>
      </c>
    </row>
    <row r="31">
      <c r="A31" s="25" t="str">
        <f>HYPERLINK("mailto:scross@gasparillainn.com","scross@gasparillainn.com")</f>
        <v>scross@gasparillainn.com</v>
      </c>
    </row>
    <row r="32">
      <c r="A32" s="14" t="str">
        <f>HYPERLINK("mailto:shannon@shortdriftcharters.com","shannon@shortdriftcharters.com")</f>
        <v>shannon@shortdriftcharters.com</v>
      </c>
    </row>
    <row r="33">
      <c r="A33" s="25" t="str">
        <f>HYPERLINK("mailto:sweetwaterexc@gmail.com","sweetwaterexc@gmail.com")</f>
        <v>sweetwaterexc@gmail.com</v>
      </c>
    </row>
    <row r="34">
      <c r="A34" s="6" t="s">
        <v>387</v>
      </c>
    </row>
    <row r="35">
      <c r="A35" s="14" t="str">
        <f>HYPERLINK("mailto:tobin20@comcast.net","tobin20@comcast.net")</f>
        <v>tobin20@comcast.net</v>
      </c>
    </row>
    <row r="36">
      <c r="A36" s="14" t="str">
        <f>HYPERLINK("mailto:tracymills63@yahoo.com","tracymills63@yahoo.com")</f>
        <v>tracymills63@yahoo.com</v>
      </c>
    </row>
    <row r="37">
      <c r="A37" s="14" t="str">
        <f>HYPERLINK("mailto:zeblinda@hotmail.com","zeblinda@hotmail.com")</f>
        <v>zeblinda@hotmail.com</v>
      </c>
    </row>
    <row r="38">
      <c r="A38" s="6" t="s">
        <v>388</v>
      </c>
    </row>
    <row r="39">
      <c r="A39" s="6"/>
    </row>
    <row r="40">
      <c r="A40" s="6"/>
    </row>
    <row r="41">
      <c r="A41" s="6"/>
    </row>
    <row r="42">
      <c r="A42" s="6"/>
    </row>
    <row r="43">
      <c r="A43" s="6"/>
    </row>
    <row r="44">
      <c r="A44" s="6"/>
    </row>
    <row r="45">
      <c r="A45" s="6"/>
    </row>
    <row r="46">
      <c r="A46" s="6"/>
    </row>
    <row r="47">
      <c r="A47" s="6"/>
    </row>
    <row r="48">
      <c r="A48" s="6"/>
    </row>
    <row r="49">
      <c r="A49" s="6"/>
    </row>
    <row r="50">
      <c r="A50" s="6"/>
    </row>
    <row r="51">
      <c r="A51" s="6"/>
    </row>
    <row r="52">
      <c r="A52" s="6"/>
    </row>
    <row r="53">
      <c r="A53" s="6"/>
    </row>
    <row r="54">
      <c r="A54" s="6"/>
    </row>
    <row r="55">
      <c r="A55" s="6"/>
    </row>
    <row r="56">
      <c r="A56" s="6"/>
    </row>
    <row r="57">
      <c r="A57" s="31"/>
    </row>
    <row r="58">
      <c r="A58" s="6"/>
    </row>
    <row r="59">
      <c r="A59" s="6"/>
    </row>
    <row r="60">
      <c r="A60" s="6"/>
    </row>
    <row r="61">
      <c r="A61" s="6"/>
    </row>
    <row r="62">
      <c r="A62" s="6"/>
    </row>
    <row r="63">
      <c r="A63" s="6"/>
    </row>
    <row r="64">
      <c r="A64" s="6"/>
    </row>
    <row r="65">
      <c r="A65" s="6"/>
    </row>
    <row r="66">
      <c r="A66" s="6"/>
    </row>
    <row r="67">
      <c r="A67" s="6"/>
    </row>
    <row r="68">
      <c r="A68" s="6"/>
    </row>
    <row r="69">
      <c r="A69" s="6"/>
    </row>
    <row r="70">
      <c r="A70" s="6"/>
    </row>
    <row r="71">
      <c r="A71" s="6"/>
    </row>
    <row r="72">
      <c r="A72" s="6"/>
    </row>
    <row r="73">
      <c r="A73" s="6"/>
    </row>
    <row r="74">
      <c r="A74" s="6"/>
    </row>
    <row r="75">
      <c r="A75" s="6"/>
    </row>
    <row r="76">
      <c r="A76" s="6"/>
    </row>
    <row r="77">
      <c r="A77" s="6"/>
    </row>
    <row r="78">
      <c r="A78" s="6"/>
    </row>
    <row r="79">
      <c r="A79" s="6"/>
    </row>
    <row r="80">
      <c r="A80" s="6"/>
    </row>
    <row r="81">
      <c r="A81" s="6"/>
    </row>
    <row r="82">
      <c r="A82" s="6"/>
    </row>
    <row r="83">
      <c r="A83" s="6"/>
    </row>
    <row r="84">
      <c r="A84" s="6"/>
    </row>
    <row r="85">
      <c r="A85" s="12"/>
    </row>
    <row r="86">
      <c r="A86" s="6"/>
    </row>
    <row r="87">
      <c r="A87" s="6"/>
    </row>
    <row r="88">
      <c r="A88" s="12"/>
    </row>
    <row r="89">
      <c r="A89" s="6"/>
    </row>
    <row r="90">
      <c r="A90" s="6"/>
    </row>
    <row r="91">
      <c r="A91" s="6"/>
    </row>
    <row r="92">
      <c r="A92" s="6"/>
    </row>
    <row r="93">
      <c r="A93" s="12"/>
    </row>
    <row r="94">
      <c r="A94" s="6"/>
    </row>
    <row r="95">
      <c r="A95" s="6"/>
    </row>
    <row r="96">
      <c r="A96" s="6"/>
    </row>
    <row r="97">
      <c r="A97" s="6"/>
    </row>
    <row r="98">
      <c r="A98" s="12"/>
    </row>
    <row r="99">
      <c r="A99" s="6"/>
    </row>
    <row r="100">
      <c r="A100" s="6"/>
    </row>
    <row r="101">
      <c r="A101" s="6"/>
    </row>
    <row r="102">
      <c r="A102" s="6"/>
    </row>
    <row r="103">
      <c r="A103" s="6"/>
    </row>
    <row r="104">
      <c r="A104" s="6"/>
    </row>
    <row r="105">
      <c r="A105" s="6"/>
    </row>
    <row r="106">
      <c r="A106" s="12"/>
    </row>
    <row r="107">
      <c r="A107" s="6"/>
    </row>
    <row r="108">
      <c r="A108" s="6"/>
    </row>
    <row r="109">
      <c r="A109" s="6"/>
    </row>
    <row r="110">
      <c r="A110" s="6"/>
    </row>
    <row r="111">
      <c r="A111" s="43"/>
    </row>
    <row r="112">
      <c r="A112" s="12"/>
    </row>
    <row r="113">
      <c r="A113" s="6"/>
    </row>
    <row r="114">
      <c r="A114" s="6"/>
    </row>
    <row r="115">
      <c r="A115" s="6"/>
    </row>
    <row r="116">
      <c r="A116" s="6"/>
    </row>
    <row r="117">
      <c r="A117" s="6"/>
    </row>
    <row r="118">
      <c r="A118" s="6"/>
    </row>
    <row r="119">
      <c r="A119" s="6"/>
    </row>
    <row r="120">
      <c r="A120" s="6"/>
    </row>
    <row r="121">
      <c r="A121" s="6"/>
    </row>
    <row r="122">
      <c r="A122" s="6"/>
    </row>
    <row r="123">
      <c r="A123" s="6"/>
    </row>
    <row r="124">
      <c r="A124" s="28"/>
    </row>
    <row r="125">
      <c r="A125" s="6"/>
    </row>
    <row r="126">
      <c r="A126" s="6"/>
    </row>
    <row r="127">
      <c r="A127" s="54"/>
    </row>
    <row r="128">
      <c r="A128" s="6"/>
    </row>
    <row r="129">
      <c r="A129" s="6"/>
    </row>
    <row r="130">
      <c r="A130" s="6"/>
    </row>
    <row r="131">
      <c r="A131" s="6"/>
    </row>
    <row r="132">
      <c r="A132" s="6"/>
    </row>
    <row r="133">
      <c r="A133" s="28"/>
    </row>
    <row r="134">
      <c r="A134" s="6"/>
    </row>
    <row r="135">
      <c r="A135" s="6"/>
    </row>
    <row r="136">
      <c r="A136" s="6"/>
    </row>
    <row r="137">
      <c r="A137" s="6"/>
    </row>
    <row r="138">
      <c r="A138" s="6"/>
    </row>
    <row r="139">
      <c r="A139" s="6"/>
    </row>
    <row r="140">
      <c r="A140" s="6"/>
    </row>
    <row r="141">
      <c r="A141" s="12"/>
    </row>
    <row r="142">
      <c r="A142" s="6"/>
    </row>
    <row r="143">
      <c r="A143" s="6"/>
    </row>
    <row r="144">
      <c r="A144" s="6"/>
    </row>
    <row r="145">
      <c r="A145" s="6"/>
    </row>
    <row r="146">
      <c r="A146" s="6"/>
    </row>
    <row r="147">
      <c r="A147" s="6"/>
    </row>
    <row r="148">
      <c r="A148" s="6"/>
    </row>
    <row r="149">
      <c r="A149" s="12"/>
    </row>
    <row r="150">
      <c r="A150" s="6"/>
    </row>
    <row r="151">
      <c r="A151" s="6"/>
    </row>
    <row r="152">
      <c r="A152" s="6"/>
    </row>
    <row r="153">
      <c r="A153" s="6"/>
    </row>
    <row r="154">
      <c r="A154" s="6"/>
    </row>
    <row r="155">
      <c r="A155" s="6"/>
    </row>
    <row r="156">
      <c r="A156" s="6"/>
    </row>
    <row r="157">
      <c r="A157" s="6"/>
    </row>
    <row r="158">
      <c r="A158" s="6"/>
    </row>
    <row r="159">
      <c r="A159" s="6"/>
    </row>
    <row r="160">
      <c r="A160" s="6"/>
    </row>
    <row r="161">
      <c r="A161" s="6"/>
    </row>
    <row r="162">
      <c r="A162" s="6"/>
    </row>
    <row r="163">
      <c r="A163" s="6"/>
    </row>
    <row r="164">
      <c r="A164" s="6"/>
    </row>
    <row r="165">
      <c r="A165" s="6"/>
    </row>
    <row r="166">
      <c r="A166" s="6"/>
    </row>
    <row r="167">
      <c r="A167" s="6"/>
    </row>
    <row r="168">
      <c r="A168" s="6"/>
    </row>
    <row r="169">
      <c r="A169" s="6"/>
    </row>
    <row r="170">
      <c r="A170" s="6"/>
    </row>
    <row r="171">
      <c r="A171" s="6"/>
    </row>
    <row r="172">
      <c r="A172" s="6"/>
    </row>
    <row r="173">
      <c r="A173" s="6"/>
    </row>
    <row r="174">
      <c r="A174" s="6"/>
    </row>
    <row r="175">
      <c r="A175" s="6"/>
    </row>
    <row r="176">
      <c r="A176" s="6"/>
    </row>
    <row r="177">
      <c r="A177" s="6"/>
    </row>
    <row r="178">
      <c r="A178" s="6"/>
    </row>
    <row r="179">
      <c r="A179" s="6"/>
    </row>
    <row r="180">
      <c r="A180" s="6"/>
    </row>
    <row r="181">
      <c r="A181" s="6"/>
    </row>
    <row r="182">
      <c r="A182" s="6"/>
    </row>
    <row r="183">
      <c r="A183" s="6"/>
    </row>
    <row r="184">
      <c r="A184" s="6"/>
    </row>
    <row r="185">
      <c r="A185" s="6"/>
    </row>
    <row r="186">
      <c r="A186" s="6"/>
    </row>
    <row r="187">
      <c r="A187" s="6"/>
    </row>
    <row r="188">
      <c r="A188" s="6"/>
    </row>
    <row r="189">
      <c r="A189" s="6"/>
    </row>
    <row r="190">
      <c r="A190" s="6"/>
    </row>
    <row r="191">
      <c r="A191" s="6"/>
    </row>
    <row r="192">
      <c r="A192" s="6"/>
    </row>
    <row r="193">
      <c r="A193" s="6"/>
    </row>
    <row r="194">
      <c r="A194" s="6"/>
    </row>
    <row r="195">
      <c r="A195" s="6"/>
    </row>
    <row r="196">
      <c r="A196" s="6"/>
    </row>
    <row r="197">
      <c r="A197" s="6"/>
    </row>
    <row r="198">
      <c r="A198" s="6"/>
    </row>
    <row r="199">
      <c r="A199" s="6"/>
    </row>
    <row r="200">
      <c r="A200" s="6"/>
    </row>
    <row r="201">
      <c r="A201" s="6"/>
    </row>
    <row r="202">
      <c r="A202" s="6"/>
    </row>
    <row r="203">
      <c r="A203" s="6"/>
    </row>
    <row r="204">
      <c r="A204" s="6"/>
    </row>
    <row r="205">
      <c r="A205" s="6"/>
    </row>
    <row r="206">
      <c r="A206" s="6"/>
    </row>
    <row r="207">
      <c r="A207" s="6"/>
    </row>
    <row r="208">
      <c r="A208" s="6"/>
    </row>
    <row r="209">
      <c r="A209" s="6"/>
    </row>
    <row r="210">
      <c r="A210" s="6"/>
    </row>
    <row r="211">
      <c r="A211" s="6"/>
    </row>
    <row r="212">
      <c r="A212" s="6"/>
    </row>
    <row r="213">
      <c r="A213" s="6"/>
    </row>
    <row r="214">
      <c r="A214" s="6"/>
    </row>
    <row r="215">
      <c r="A215" s="6"/>
    </row>
    <row r="216">
      <c r="A216" s="6"/>
    </row>
    <row r="217">
      <c r="A217" s="6"/>
    </row>
    <row r="218">
      <c r="A218" s="6"/>
    </row>
    <row r="219">
      <c r="A219" s="6"/>
    </row>
    <row r="220">
      <c r="A220" s="6"/>
    </row>
    <row r="221">
      <c r="A221" s="6"/>
    </row>
    <row r="222">
      <c r="A222" s="6"/>
    </row>
    <row r="223">
      <c r="A223" s="6"/>
    </row>
    <row r="224">
      <c r="A224" s="6"/>
    </row>
    <row r="225">
      <c r="A225" s="6"/>
    </row>
    <row r="226">
      <c r="A226" s="6"/>
    </row>
    <row r="227">
      <c r="A227" s="6"/>
    </row>
    <row r="228">
      <c r="A228" s="6"/>
    </row>
    <row r="229">
      <c r="A229" s="6"/>
    </row>
    <row r="230">
      <c r="A230" s="6"/>
    </row>
    <row r="231">
      <c r="A231" s="6"/>
    </row>
    <row r="232">
      <c r="A232" s="6"/>
    </row>
    <row r="233">
      <c r="A233" s="6"/>
    </row>
    <row r="234">
      <c r="A234" s="6"/>
    </row>
    <row r="235">
      <c r="A235" s="6"/>
    </row>
    <row r="236">
      <c r="A236" s="6"/>
    </row>
    <row r="237">
      <c r="A237" s="6"/>
    </row>
    <row r="238">
      <c r="A238" s="6"/>
    </row>
    <row r="239">
      <c r="A239" s="6"/>
    </row>
    <row r="240">
      <c r="A240" s="6"/>
    </row>
    <row r="241">
      <c r="A241" s="6"/>
    </row>
    <row r="242">
      <c r="A242" s="6"/>
    </row>
    <row r="243">
      <c r="A243" s="6"/>
    </row>
    <row r="244">
      <c r="A244" s="6"/>
    </row>
    <row r="245">
      <c r="A245" s="6"/>
    </row>
    <row r="246">
      <c r="A246" s="6"/>
    </row>
    <row r="247">
      <c r="A247" s="6"/>
    </row>
    <row r="248">
      <c r="A248" s="6"/>
    </row>
    <row r="249">
      <c r="A249" s="6"/>
    </row>
    <row r="250">
      <c r="A250" s="6"/>
    </row>
    <row r="251">
      <c r="A251" s="6"/>
    </row>
    <row r="252">
      <c r="A252" s="6"/>
    </row>
    <row r="253">
      <c r="A253" s="6"/>
    </row>
    <row r="254">
      <c r="A254" s="6"/>
    </row>
    <row r="255">
      <c r="A255" s="6"/>
    </row>
    <row r="256">
      <c r="A256" s="6"/>
    </row>
    <row r="257">
      <c r="A257" s="6"/>
    </row>
    <row r="258">
      <c r="A258" s="6"/>
    </row>
    <row r="259">
      <c r="A259" s="6"/>
    </row>
    <row r="260">
      <c r="A260" s="6"/>
    </row>
    <row r="261">
      <c r="A261" s="6"/>
    </row>
    <row r="262">
      <c r="A262" s="6"/>
    </row>
    <row r="263">
      <c r="A263" s="6"/>
    </row>
    <row r="264">
      <c r="A264" s="6"/>
    </row>
    <row r="265">
      <c r="A265" s="6"/>
    </row>
    <row r="266">
      <c r="A266" s="6"/>
    </row>
    <row r="267">
      <c r="A267" s="6"/>
    </row>
    <row r="268">
      <c r="A268" s="6"/>
    </row>
    <row r="269">
      <c r="A269" s="6"/>
    </row>
    <row r="270">
      <c r="A270" s="6"/>
    </row>
    <row r="271">
      <c r="A271" s="6"/>
    </row>
    <row r="272">
      <c r="A272" s="6"/>
    </row>
    <row r="273">
      <c r="A273" s="6"/>
    </row>
    <row r="274">
      <c r="A274" s="6"/>
    </row>
    <row r="275">
      <c r="A275" s="6"/>
    </row>
    <row r="276">
      <c r="A276" s="6"/>
    </row>
    <row r="277">
      <c r="A277" s="6"/>
    </row>
    <row r="278">
      <c r="A278" s="6"/>
    </row>
    <row r="279">
      <c r="A279" s="6"/>
    </row>
    <row r="280">
      <c r="A280" s="6"/>
    </row>
    <row r="281">
      <c r="A281" s="6"/>
    </row>
    <row r="282">
      <c r="A282" s="6"/>
    </row>
    <row r="283">
      <c r="A283" s="6"/>
    </row>
    <row r="284">
      <c r="A284" s="6"/>
    </row>
    <row r="285">
      <c r="A285" s="6"/>
    </row>
    <row r="286">
      <c r="A286" s="6"/>
    </row>
    <row r="287">
      <c r="A287" s="6"/>
    </row>
    <row r="288">
      <c r="A288" s="6"/>
    </row>
    <row r="289">
      <c r="A289" s="6"/>
    </row>
    <row r="290">
      <c r="A290" s="6"/>
    </row>
    <row r="291">
      <c r="A291" s="6"/>
    </row>
    <row r="292">
      <c r="A292" s="6"/>
    </row>
    <row r="293">
      <c r="A293" s="6"/>
    </row>
    <row r="294">
      <c r="A294" s="6"/>
    </row>
    <row r="295">
      <c r="A295" s="6"/>
    </row>
    <row r="296">
      <c r="A296" s="6"/>
    </row>
    <row r="297">
      <c r="A297" s="6"/>
    </row>
    <row r="298">
      <c r="A298" s="6"/>
    </row>
    <row r="299">
      <c r="A299" s="6"/>
    </row>
    <row r="300">
      <c r="A300" s="6"/>
    </row>
    <row r="301">
      <c r="A301" s="6"/>
    </row>
    <row r="302">
      <c r="A302" s="6"/>
    </row>
    <row r="303">
      <c r="A303" s="6"/>
    </row>
    <row r="304">
      <c r="A304" s="6"/>
    </row>
    <row r="305">
      <c r="A305" s="6"/>
    </row>
    <row r="306">
      <c r="A306" s="6"/>
    </row>
    <row r="307">
      <c r="A307" s="6"/>
    </row>
    <row r="308">
      <c r="A308" s="6"/>
    </row>
    <row r="309">
      <c r="A309" s="6"/>
    </row>
    <row r="310">
      <c r="A310" s="6"/>
    </row>
    <row r="311">
      <c r="A311" s="6"/>
    </row>
    <row r="312">
      <c r="A312" s="6"/>
    </row>
    <row r="313">
      <c r="A313" s="6"/>
    </row>
    <row r="314">
      <c r="A314" s="6"/>
    </row>
    <row r="315">
      <c r="A315" s="6"/>
    </row>
    <row r="316">
      <c r="A316" s="6"/>
    </row>
    <row r="317">
      <c r="A317" s="6"/>
    </row>
    <row r="318">
      <c r="A318" s="6"/>
    </row>
    <row r="319">
      <c r="A319" s="6"/>
    </row>
    <row r="320">
      <c r="A320" s="6"/>
    </row>
    <row r="321">
      <c r="A321" s="6"/>
    </row>
    <row r="322">
      <c r="A322" s="6"/>
    </row>
    <row r="323">
      <c r="A323" s="6"/>
    </row>
    <row r="324">
      <c r="A324" s="6"/>
    </row>
    <row r="325">
      <c r="A325" s="6"/>
    </row>
    <row r="326">
      <c r="A326" s="6"/>
    </row>
    <row r="327">
      <c r="A327" s="6"/>
    </row>
    <row r="328">
      <c r="A328" s="6"/>
    </row>
    <row r="329">
      <c r="A329" s="6"/>
    </row>
    <row r="330">
      <c r="A330" s="6"/>
    </row>
    <row r="331">
      <c r="A331" s="6"/>
    </row>
    <row r="332">
      <c r="A332" s="6"/>
    </row>
    <row r="333">
      <c r="A333" s="6"/>
    </row>
    <row r="334">
      <c r="A334" s="6"/>
    </row>
    <row r="335">
      <c r="A335" s="6"/>
    </row>
    <row r="336">
      <c r="A336" s="6"/>
    </row>
    <row r="337">
      <c r="A337" s="6"/>
    </row>
    <row r="338">
      <c r="A338" s="6"/>
    </row>
    <row r="339">
      <c r="A339" s="6"/>
    </row>
    <row r="340">
      <c r="A340" s="6"/>
    </row>
    <row r="341">
      <c r="A341" s="6"/>
    </row>
    <row r="342">
      <c r="A342" s="6"/>
    </row>
    <row r="343">
      <c r="A343" s="6"/>
    </row>
    <row r="344">
      <c r="A344" s="6"/>
    </row>
    <row r="345">
      <c r="A345" s="6"/>
    </row>
    <row r="346">
      <c r="A346" s="6"/>
    </row>
    <row r="347">
      <c r="A347" s="6"/>
    </row>
    <row r="348">
      <c r="A348" s="6"/>
    </row>
    <row r="349">
      <c r="A349" s="6"/>
    </row>
    <row r="350">
      <c r="A350" s="6"/>
    </row>
    <row r="351">
      <c r="A351" s="6"/>
    </row>
    <row r="352">
      <c r="A352" s="6"/>
    </row>
    <row r="353">
      <c r="A353" s="6"/>
    </row>
    <row r="354">
      <c r="A354" s="6"/>
    </row>
    <row r="355">
      <c r="A355" s="6"/>
    </row>
    <row r="356">
      <c r="A356" s="6"/>
    </row>
    <row r="357">
      <c r="A357" s="6"/>
    </row>
    <row r="358">
      <c r="A358" s="6"/>
    </row>
    <row r="359">
      <c r="A359" s="6"/>
    </row>
    <row r="360">
      <c r="A360" s="6"/>
    </row>
    <row r="361">
      <c r="A361" s="6"/>
    </row>
    <row r="362">
      <c r="A362" s="6"/>
    </row>
    <row r="363">
      <c r="A363" s="6"/>
    </row>
    <row r="364">
      <c r="A364" s="6"/>
    </row>
    <row r="365">
      <c r="A365" s="6"/>
    </row>
    <row r="366">
      <c r="A366" s="6"/>
    </row>
    <row r="367">
      <c r="A367" s="6"/>
    </row>
    <row r="368">
      <c r="A368" s="6"/>
    </row>
    <row r="369">
      <c r="A369" s="6"/>
    </row>
    <row r="370">
      <c r="A370" s="6"/>
    </row>
    <row r="371">
      <c r="A371" s="6"/>
    </row>
    <row r="372">
      <c r="A372" s="6"/>
    </row>
    <row r="373">
      <c r="A373" s="6"/>
    </row>
    <row r="374">
      <c r="A374" s="6"/>
    </row>
    <row r="375">
      <c r="A375" s="6"/>
    </row>
    <row r="376">
      <c r="A376" s="6"/>
    </row>
    <row r="377">
      <c r="A377" s="6"/>
    </row>
    <row r="378">
      <c r="A378" s="6"/>
    </row>
    <row r="379">
      <c r="A379" s="6"/>
    </row>
    <row r="380">
      <c r="A380" s="6"/>
    </row>
    <row r="381">
      <c r="A381" s="6"/>
    </row>
    <row r="382">
      <c r="A382" s="6"/>
    </row>
    <row r="383">
      <c r="A383" s="6"/>
    </row>
    <row r="384">
      <c r="A384" s="6"/>
    </row>
    <row r="385">
      <c r="A385" s="6"/>
    </row>
    <row r="386">
      <c r="A386" s="6"/>
    </row>
    <row r="387">
      <c r="A387" s="6"/>
    </row>
    <row r="388">
      <c r="A388" s="6"/>
    </row>
    <row r="389">
      <c r="A389" s="6"/>
    </row>
    <row r="390">
      <c r="A390" s="6"/>
    </row>
    <row r="391">
      <c r="A391" s="6"/>
    </row>
    <row r="392">
      <c r="A392" s="6"/>
    </row>
    <row r="393">
      <c r="A393" s="6"/>
    </row>
    <row r="394">
      <c r="A394" s="6"/>
    </row>
    <row r="395">
      <c r="A395" s="6"/>
    </row>
    <row r="396">
      <c r="A396" s="6"/>
    </row>
    <row r="397">
      <c r="A397" s="6"/>
    </row>
    <row r="398">
      <c r="A398" s="6"/>
    </row>
    <row r="399">
      <c r="A399" s="6"/>
    </row>
    <row r="400">
      <c r="A400" s="6"/>
    </row>
    <row r="401">
      <c r="A401" s="6"/>
    </row>
    <row r="402">
      <c r="A402" s="6"/>
    </row>
    <row r="403">
      <c r="A403" s="6"/>
    </row>
    <row r="404">
      <c r="A404" s="6"/>
    </row>
    <row r="405">
      <c r="A405" s="6"/>
    </row>
    <row r="406">
      <c r="A406" s="6"/>
    </row>
    <row r="407">
      <c r="A407" s="6"/>
    </row>
    <row r="408">
      <c r="A408" s="6"/>
    </row>
    <row r="409">
      <c r="A409" s="6"/>
    </row>
    <row r="410">
      <c r="A410" s="6"/>
    </row>
    <row r="411">
      <c r="A411" s="6"/>
    </row>
    <row r="412">
      <c r="A412" s="6"/>
    </row>
    <row r="413">
      <c r="A413" s="6"/>
    </row>
    <row r="414">
      <c r="A414" s="6"/>
    </row>
    <row r="415">
      <c r="A415" s="6"/>
    </row>
    <row r="416">
      <c r="A416" s="6"/>
    </row>
    <row r="417">
      <c r="A417" s="6"/>
    </row>
    <row r="418">
      <c r="A418" s="6"/>
    </row>
    <row r="419">
      <c r="A419" s="6"/>
    </row>
    <row r="420">
      <c r="A420" s="6"/>
    </row>
    <row r="421">
      <c r="A421" s="6"/>
    </row>
    <row r="422">
      <c r="A422" s="6"/>
    </row>
    <row r="423">
      <c r="A423" s="6"/>
    </row>
    <row r="424">
      <c r="A424" s="6"/>
    </row>
    <row r="425">
      <c r="A425" s="6"/>
    </row>
    <row r="426">
      <c r="A426" s="6"/>
    </row>
    <row r="427">
      <c r="A427" s="6"/>
    </row>
    <row r="428">
      <c r="A428" s="6"/>
    </row>
    <row r="429">
      <c r="A429" s="6"/>
    </row>
    <row r="430">
      <c r="A430" s="6"/>
    </row>
    <row r="431">
      <c r="A431" s="6"/>
    </row>
    <row r="432">
      <c r="A432" s="6"/>
    </row>
    <row r="433">
      <c r="A433" s="6"/>
    </row>
    <row r="434">
      <c r="A434" s="6"/>
    </row>
    <row r="435">
      <c r="A435" s="6"/>
    </row>
    <row r="436">
      <c r="A436" s="6"/>
    </row>
    <row r="437">
      <c r="A437" s="6"/>
    </row>
    <row r="438">
      <c r="A438" s="6"/>
    </row>
    <row r="439">
      <c r="A439" s="6"/>
    </row>
    <row r="440">
      <c r="A440" s="6"/>
    </row>
    <row r="441">
      <c r="A441" s="6"/>
    </row>
    <row r="442">
      <c r="A442" s="6"/>
    </row>
    <row r="443">
      <c r="A443" s="6"/>
    </row>
    <row r="444">
      <c r="A444" s="6"/>
    </row>
    <row r="445">
      <c r="A445" s="6"/>
    </row>
    <row r="446">
      <c r="A446" s="6"/>
    </row>
    <row r="447">
      <c r="A447" s="6"/>
    </row>
    <row r="448">
      <c r="A448" s="6"/>
    </row>
    <row r="449">
      <c r="A449" s="6"/>
    </row>
    <row r="450">
      <c r="A450" s="6"/>
    </row>
    <row r="451">
      <c r="A451" s="6"/>
    </row>
    <row r="452">
      <c r="A452" s="6"/>
    </row>
    <row r="453">
      <c r="A453" s="6"/>
    </row>
    <row r="454">
      <c r="A454" s="6"/>
    </row>
    <row r="455">
      <c r="A455" s="6"/>
    </row>
    <row r="456">
      <c r="A456" s="6"/>
    </row>
    <row r="457">
      <c r="A457" s="6"/>
    </row>
    <row r="458">
      <c r="A458" s="6"/>
    </row>
    <row r="459">
      <c r="A459" s="6"/>
    </row>
    <row r="460">
      <c r="A460" s="6"/>
    </row>
    <row r="461">
      <c r="A461" s="6"/>
    </row>
    <row r="462">
      <c r="A462" s="6"/>
    </row>
    <row r="463">
      <c r="A463" s="6"/>
    </row>
    <row r="464">
      <c r="A464" s="6"/>
    </row>
    <row r="465">
      <c r="A465" s="6"/>
    </row>
    <row r="466">
      <c r="A466" s="6"/>
    </row>
    <row r="467">
      <c r="A467" s="6"/>
    </row>
    <row r="468">
      <c r="A468" s="6"/>
    </row>
    <row r="469">
      <c r="A469" s="6"/>
    </row>
    <row r="470">
      <c r="A470" s="6"/>
    </row>
    <row r="471">
      <c r="A471" s="6"/>
    </row>
    <row r="472">
      <c r="A472" s="6"/>
    </row>
    <row r="473">
      <c r="A473" s="6"/>
    </row>
    <row r="474">
      <c r="A474" s="6"/>
    </row>
    <row r="475">
      <c r="A475" s="6"/>
    </row>
    <row r="476">
      <c r="A476" s="6"/>
    </row>
    <row r="477">
      <c r="A477" s="6"/>
    </row>
    <row r="478">
      <c r="A478" s="6"/>
    </row>
    <row r="479">
      <c r="A479" s="6"/>
    </row>
    <row r="480">
      <c r="A480" s="6"/>
    </row>
    <row r="481">
      <c r="A481" s="6"/>
    </row>
    <row r="482">
      <c r="A482" s="6"/>
    </row>
    <row r="483">
      <c r="A483" s="6"/>
    </row>
    <row r="484">
      <c r="A484" s="6"/>
    </row>
    <row r="485">
      <c r="A485" s="6"/>
    </row>
    <row r="486">
      <c r="A486" s="6"/>
    </row>
    <row r="487">
      <c r="A487" s="6"/>
    </row>
    <row r="488">
      <c r="A488" s="6"/>
    </row>
    <row r="489">
      <c r="A489" s="6"/>
    </row>
    <row r="490">
      <c r="A490" s="6"/>
    </row>
    <row r="491">
      <c r="A491" s="6"/>
    </row>
    <row r="492">
      <c r="A492" s="6"/>
    </row>
    <row r="493">
      <c r="A493" s="6"/>
    </row>
    <row r="494">
      <c r="A494" s="6"/>
    </row>
    <row r="495">
      <c r="A495" s="6"/>
    </row>
    <row r="496">
      <c r="A496" s="6"/>
    </row>
    <row r="497">
      <c r="A497" s="6"/>
    </row>
    <row r="498">
      <c r="A498" s="6"/>
    </row>
    <row r="499">
      <c r="A499" s="6"/>
    </row>
    <row r="500">
      <c r="A500" s="6"/>
    </row>
    <row r="501">
      <c r="A501" s="6"/>
    </row>
    <row r="502">
      <c r="A502" s="6"/>
    </row>
    <row r="503">
      <c r="A503" s="6"/>
    </row>
    <row r="504">
      <c r="A504" s="6"/>
    </row>
    <row r="505">
      <c r="A505" s="6"/>
    </row>
    <row r="506">
      <c r="A506" s="6"/>
    </row>
    <row r="507">
      <c r="A507" s="6"/>
    </row>
    <row r="508">
      <c r="A508" s="6"/>
    </row>
    <row r="509">
      <c r="A509" s="6"/>
    </row>
    <row r="510">
      <c r="A510" s="6"/>
    </row>
    <row r="511">
      <c r="A511" s="6"/>
    </row>
    <row r="512">
      <c r="A512" s="6"/>
    </row>
    <row r="513">
      <c r="A513" s="6"/>
    </row>
    <row r="514">
      <c r="A514" s="6"/>
    </row>
    <row r="515">
      <c r="A515" s="6"/>
    </row>
    <row r="516">
      <c r="A516" s="6"/>
    </row>
    <row r="517">
      <c r="A517" s="6"/>
    </row>
    <row r="518">
      <c r="A518" s="6"/>
    </row>
    <row r="519">
      <c r="A519" s="6"/>
    </row>
    <row r="520">
      <c r="A520" s="6"/>
    </row>
    <row r="521">
      <c r="A521" s="6"/>
    </row>
    <row r="522">
      <c r="A522" s="6"/>
    </row>
    <row r="523">
      <c r="A523" s="6"/>
    </row>
    <row r="524">
      <c r="A524" s="6"/>
    </row>
    <row r="525">
      <c r="A525" s="6"/>
    </row>
    <row r="526">
      <c r="A526" s="6"/>
    </row>
    <row r="527">
      <c r="A527" s="6"/>
    </row>
    <row r="528">
      <c r="A528" s="6"/>
    </row>
    <row r="529">
      <c r="A529" s="6"/>
    </row>
    <row r="530">
      <c r="A530" s="6"/>
    </row>
    <row r="531">
      <c r="A531" s="6"/>
    </row>
    <row r="532">
      <c r="A532" s="6"/>
    </row>
    <row r="533">
      <c r="A533" s="6"/>
    </row>
    <row r="534">
      <c r="A534" s="6"/>
    </row>
    <row r="535">
      <c r="A535" s="6"/>
    </row>
    <row r="536">
      <c r="A536" s="6"/>
    </row>
    <row r="537">
      <c r="A537" s="6"/>
    </row>
    <row r="538">
      <c r="A538" s="6"/>
    </row>
    <row r="539">
      <c r="A539" s="6"/>
    </row>
    <row r="540">
      <c r="A540" s="6"/>
    </row>
    <row r="541">
      <c r="A541" s="6"/>
    </row>
    <row r="542">
      <c r="A542" s="6"/>
    </row>
    <row r="543">
      <c r="A543" s="6"/>
    </row>
    <row r="544">
      <c r="A544" s="6"/>
    </row>
    <row r="545">
      <c r="A545" s="6"/>
    </row>
    <row r="546">
      <c r="A546" s="6"/>
    </row>
    <row r="547">
      <c r="A547" s="6"/>
    </row>
    <row r="548">
      <c r="A548" s="6"/>
    </row>
    <row r="549">
      <c r="A549" s="6"/>
    </row>
    <row r="550">
      <c r="A550" s="6"/>
    </row>
    <row r="551">
      <c r="A551" s="6"/>
    </row>
    <row r="552">
      <c r="A552" s="6"/>
    </row>
    <row r="553">
      <c r="A553" s="6"/>
    </row>
    <row r="554">
      <c r="A554" s="6"/>
    </row>
    <row r="555">
      <c r="A555" s="6"/>
    </row>
    <row r="556">
      <c r="A556" s="6"/>
    </row>
    <row r="557">
      <c r="A557" s="6"/>
    </row>
    <row r="558">
      <c r="A558" s="6"/>
    </row>
    <row r="559">
      <c r="A559" s="6"/>
    </row>
    <row r="560">
      <c r="A560" s="6"/>
    </row>
    <row r="561">
      <c r="A561" s="6"/>
    </row>
    <row r="562">
      <c r="A562" s="6"/>
    </row>
    <row r="563">
      <c r="A563" s="6"/>
    </row>
    <row r="564">
      <c r="A564" s="6"/>
    </row>
    <row r="565">
      <c r="A565" s="6"/>
    </row>
    <row r="566">
      <c r="A566" s="6"/>
    </row>
    <row r="567">
      <c r="A567" s="6"/>
    </row>
    <row r="568">
      <c r="A568" s="6"/>
    </row>
    <row r="569">
      <c r="A569" s="6"/>
    </row>
    <row r="570">
      <c r="A570" s="6"/>
    </row>
    <row r="571">
      <c r="A571" s="6"/>
    </row>
    <row r="572">
      <c r="A572" s="6"/>
    </row>
    <row r="573">
      <c r="A573" s="6"/>
    </row>
    <row r="574">
      <c r="A574" s="6"/>
    </row>
    <row r="575">
      <c r="A575" s="6"/>
    </row>
    <row r="576">
      <c r="A576" s="6"/>
    </row>
    <row r="577">
      <c r="A577" s="6"/>
    </row>
    <row r="578">
      <c r="A578" s="6"/>
    </row>
    <row r="579">
      <c r="A579" s="6"/>
    </row>
    <row r="580">
      <c r="A580" s="6"/>
    </row>
    <row r="581">
      <c r="A581" s="6"/>
    </row>
    <row r="582">
      <c r="A582" s="6"/>
    </row>
    <row r="583">
      <c r="A583" s="6"/>
    </row>
    <row r="584">
      <c r="A584" s="6"/>
    </row>
    <row r="585">
      <c r="A585" s="6"/>
    </row>
    <row r="586">
      <c r="A586" s="6"/>
    </row>
    <row r="587">
      <c r="A587" s="6"/>
    </row>
    <row r="588">
      <c r="A588" s="6"/>
    </row>
    <row r="589">
      <c r="A589" s="6"/>
    </row>
    <row r="590">
      <c r="A590" s="6"/>
    </row>
    <row r="591">
      <c r="A591" s="6"/>
    </row>
    <row r="592">
      <c r="A592" s="6"/>
    </row>
    <row r="593">
      <c r="A593" s="6"/>
    </row>
    <row r="594">
      <c r="A594" s="6"/>
    </row>
    <row r="595">
      <c r="A595" s="6"/>
    </row>
    <row r="596">
      <c r="A596" s="6"/>
    </row>
    <row r="597">
      <c r="A597" s="6"/>
    </row>
    <row r="598">
      <c r="A598" s="6"/>
    </row>
    <row r="599">
      <c r="A599" s="6"/>
    </row>
    <row r="600">
      <c r="A600" s="6"/>
    </row>
    <row r="601">
      <c r="A601" s="6"/>
    </row>
    <row r="602">
      <c r="A602" s="6"/>
    </row>
    <row r="603">
      <c r="A603" s="6"/>
    </row>
    <row r="604">
      <c r="A604" s="6"/>
    </row>
    <row r="605">
      <c r="A605" s="6"/>
    </row>
    <row r="606">
      <c r="A606" s="6"/>
    </row>
    <row r="607">
      <c r="A607" s="6"/>
    </row>
    <row r="608">
      <c r="A608" s="6"/>
    </row>
    <row r="609">
      <c r="A609" s="6"/>
    </row>
    <row r="610">
      <c r="A610" s="6"/>
    </row>
    <row r="611">
      <c r="A611" s="6"/>
    </row>
    <row r="612">
      <c r="A612" s="6"/>
    </row>
    <row r="613">
      <c r="A613" s="6"/>
    </row>
    <row r="614">
      <c r="A614" s="6"/>
    </row>
    <row r="615">
      <c r="A615" s="6"/>
    </row>
    <row r="616">
      <c r="A616" s="6"/>
    </row>
    <row r="617">
      <c r="A617" s="6"/>
    </row>
    <row r="618">
      <c r="A618" s="6"/>
    </row>
    <row r="619">
      <c r="A619" s="6"/>
    </row>
    <row r="620">
      <c r="A620" s="6"/>
    </row>
    <row r="621">
      <c r="A621" s="6"/>
    </row>
    <row r="622">
      <c r="A622" s="6"/>
    </row>
    <row r="623">
      <c r="A623" s="6"/>
    </row>
    <row r="624">
      <c r="A624" s="6"/>
    </row>
    <row r="625">
      <c r="A625" s="6"/>
    </row>
    <row r="626">
      <c r="A626" s="6"/>
    </row>
    <row r="627">
      <c r="A627" s="6"/>
    </row>
    <row r="628">
      <c r="A628" s="6"/>
    </row>
    <row r="629">
      <c r="A629" s="6"/>
    </row>
    <row r="630">
      <c r="A630" s="6"/>
    </row>
    <row r="631">
      <c r="A631" s="6"/>
    </row>
    <row r="632">
      <c r="A632" s="6"/>
    </row>
    <row r="633">
      <c r="A633" s="6"/>
    </row>
    <row r="634">
      <c r="A634" s="6"/>
    </row>
    <row r="635">
      <c r="A635" s="6"/>
    </row>
    <row r="636">
      <c r="A636" s="6"/>
    </row>
    <row r="637">
      <c r="A637" s="6"/>
    </row>
    <row r="638">
      <c r="A638" s="6"/>
    </row>
    <row r="639">
      <c r="A639" s="6"/>
    </row>
    <row r="640">
      <c r="A640" s="6"/>
    </row>
    <row r="641">
      <c r="A641" s="6"/>
    </row>
    <row r="642">
      <c r="A642" s="6"/>
    </row>
    <row r="643">
      <c r="A643" s="6"/>
    </row>
    <row r="644">
      <c r="A644" s="6"/>
    </row>
    <row r="645">
      <c r="A645" s="6"/>
    </row>
    <row r="646">
      <c r="A646" s="6"/>
    </row>
    <row r="647">
      <c r="A647" s="6"/>
    </row>
    <row r="648">
      <c r="A648" s="6"/>
    </row>
    <row r="649">
      <c r="A649" s="6"/>
    </row>
    <row r="650">
      <c r="A650" s="6"/>
    </row>
    <row r="651">
      <c r="A651" s="6"/>
    </row>
    <row r="652">
      <c r="A652" s="6"/>
    </row>
    <row r="653">
      <c r="A653" s="6"/>
    </row>
    <row r="654">
      <c r="A654" s="6"/>
    </row>
    <row r="655">
      <c r="A655" s="6"/>
    </row>
    <row r="656">
      <c r="A656" s="6"/>
    </row>
    <row r="657">
      <c r="A657" s="6"/>
    </row>
    <row r="658">
      <c r="A658" s="6"/>
    </row>
    <row r="659">
      <c r="A659" s="6"/>
    </row>
    <row r="660">
      <c r="A660" s="6"/>
    </row>
    <row r="661">
      <c r="A661" s="6"/>
    </row>
    <row r="662">
      <c r="A662" s="6"/>
    </row>
    <row r="663">
      <c r="A663" s="6"/>
    </row>
    <row r="664">
      <c r="A664" s="6"/>
    </row>
    <row r="665">
      <c r="A665" s="6"/>
    </row>
    <row r="666">
      <c r="A666" s="6"/>
    </row>
    <row r="667">
      <c r="A667" s="6"/>
    </row>
    <row r="668">
      <c r="A668" s="6"/>
    </row>
    <row r="669">
      <c r="A669" s="6"/>
    </row>
    <row r="670">
      <c r="A670" s="6"/>
    </row>
    <row r="671">
      <c r="A671" s="6"/>
    </row>
    <row r="672">
      <c r="A672" s="6"/>
    </row>
    <row r="673">
      <c r="A673" s="6"/>
    </row>
    <row r="674">
      <c r="A674" s="6"/>
    </row>
    <row r="675">
      <c r="A675" s="6"/>
    </row>
    <row r="676">
      <c r="A676" s="6"/>
    </row>
    <row r="677">
      <c r="A677" s="6"/>
    </row>
    <row r="678">
      <c r="A678" s="6"/>
    </row>
    <row r="679">
      <c r="A679" s="6"/>
    </row>
    <row r="680">
      <c r="A680" s="6"/>
    </row>
    <row r="681">
      <c r="A681" s="6"/>
    </row>
    <row r="682">
      <c r="A682" s="6"/>
    </row>
    <row r="683">
      <c r="A683" s="6"/>
    </row>
    <row r="684">
      <c r="A684" s="6"/>
    </row>
    <row r="685">
      <c r="A685" s="6"/>
    </row>
    <row r="686">
      <c r="A686" s="6"/>
    </row>
    <row r="687">
      <c r="A687" s="6"/>
    </row>
    <row r="688">
      <c r="A688" s="6"/>
    </row>
    <row r="689">
      <c r="A689" s="6"/>
    </row>
    <row r="690">
      <c r="A690" s="6"/>
    </row>
    <row r="691">
      <c r="A691" s="6"/>
    </row>
    <row r="692">
      <c r="A692" s="6"/>
    </row>
    <row r="693">
      <c r="A693" s="6"/>
    </row>
    <row r="694">
      <c r="A694" s="6"/>
    </row>
    <row r="695">
      <c r="A695" s="6"/>
    </row>
    <row r="696">
      <c r="A696" s="6"/>
    </row>
    <row r="697">
      <c r="A697" s="6"/>
    </row>
    <row r="698">
      <c r="A698" s="6"/>
    </row>
    <row r="699">
      <c r="A699" s="6"/>
    </row>
    <row r="700">
      <c r="A700" s="6"/>
    </row>
    <row r="701">
      <c r="A701" s="6"/>
    </row>
    <row r="702">
      <c r="A702" s="6"/>
    </row>
    <row r="703">
      <c r="A703" s="6"/>
    </row>
    <row r="704">
      <c r="A704" s="6"/>
    </row>
    <row r="705">
      <c r="A705" s="6"/>
    </row>
    <row r="706">
      <c r="A706" s="6"/>
    </row>
    <row r="707">
      <c r="A707" s="6"/>
    </row>
    <row r="708">
      <c r="A708" s="6"/>
    </row>
    <row r="709">
      <c r="A709" s="6"/>
    </row>
    <row r="710">
      <c r="A710" s="6"/>
    </row>
    <row r="711">
      <c r="A711" s="6"/>
    </row>
    <row r="712">
      <c r="A712" s="6"/>
    </row>
    <row r="713">
      <c r="A713" s="6"/>
    </row>
    <row r="714">
      <c r="A714" s="6"/>
    </row>
    <row r="715">
      <c r="A715" s="6"/>
    </row>
    <row r="716">
      <c r="A716" s="6"/>
    </row>
    <row r="717">
      <c r="A717" s="6"/>
    </row>
    <row r="718">
      <c r="A718" s="6"/>
    </row>
    <row r="719">
      <c r="A719" s="6"/>
    </row>
    <row r="720">
      <c r="A720" s="6"/>
    </row>
    <row r="721">
      <c r="A721" s="6"/>
    </row>
    <row r="722">
      <c r="A722" s="6"/>
    </row>
    <row r="723">
      <c r="A723" s="6"/>
    </row>
    <row r="724">
      <c r="A724" s="6"/>
    </row>
    <row r="725">
      <c r="A725" s="6"/>
    </row>
    <row r="726">
      <c r="A726" s="6"/>
    </row>
    <row r="727">
      <c r="A727" s="6"/>
    </row>
    <row r="728">
      <c r="A728" s="6"/>
    </row>
    <row r="729">
      <c r="A729" s="6"/>
    </row>
    <row r="730">
      <c r="A730" s="6"/>
    </row>
    <row r="731">
      <c r="A731" s="6"/>
    </row>
    <row r="732">
      <c r="A732" s="6"/>
    </row>
    <row r="733">
      <c r="A733" s="6"/>
    </row>
    <row r="734">
      <c r="A734" s="6"/>
    </row>
    <row r="735">
      <c r="A735" s="6"/>
    </row>
    <row r="736">
      <c r="A736" s="6"/>
    </row>
    <row r="737">
      <c r="A737" s="6"/>
    </row>
    <row r="738">
      <c r="A738" s="6"/>
    </row>
    <row r="739">
      <c r="A739" s="6"/>
    </row>
    <row r="740">
      <c r="A740" s="6"/>
    </row>
    <row r="741">
      <c r="A741" s="6"/>
    </row>
    <row r="742">
      <c r="A742" s="6"/>
    </row>
    <row r="743">
      <c r="A743" s="6"/>
    </row>
    <row r="744">
      <c r="A744" s="6"/>
    </row>
    <row r="745">
      <c r="A745" s="6"/>
    </row>
    <row r="746">
      <c r="A746" s="6"/>
    </row>
    <row r="747">
      <c r="A747" s="6"/>
    </row>
    <row r="748">
      <c r="A748" s="6"/>
    </row>
    <row r="749">
      <c r="A749" s="6"/>
    </row>
    <row r="750">
      <c r="A750" s="6"/>
    </row>
    <row r="751">
      <c r="A751" s="6"/>
    </row>
    <row r="752">
      <c r="A752" s="6"/>
    </row>
    <row r="753">
      <c r="A753" s="6"/>
    </row>
    <row r="754">
      <c r="A754" s="6"/>
    </row>
    <row r="755">
      <c r="A755" s="6"/>
    </row>
    <row r="756">
      <c r="A756" s="6"/>
    </row>
    <row r="757">
      <c r="A757" s="6"/>
    </row>
    <row r="758">
      <c r="A758" s="6"/>
    </row>
    <row r="759">
      <c r="A759" s="6"/>
    </row>
    <row r="760">
      <c r="A760" s="6"/>
    </row>
    <row r="761">
      <c r="A761" s="6"/>
    </row>
    <row r="762">
      <c r="A762" s="6"/>
    </row>
    <row r="763">
      <c r="A763" s="6"/>
    </row>
    <row r="764">
      <c r="A764" s="6"/>
    </row>
    <row r="765">
      <c r="A765" s="6"/>
    </row>
    <row r="766">
      <c r="A766" s="6"/>
    </row>
    <row r="767">
      <c r="A767" s="6"/>
    </row>
    <row r="768">
      <c r="A768" s="6"/>
    </row>
    <row r="769">
      <c r="A769" s="6"/>
    </row>
    <row r="770">
      <c r="A770" s="6"/>
    </row>
    <row r="771">
      <c r="A771" s="6"/>
    </row>
    <row r="772">
      <c r="A772" s="6"/>
    </row>
    <row r="773">
      <c r="A773" s="6"/>
    </row>
    <row r="774">
      <c r="A774" s="6"/>
    </row>
    <row r="775">
      <c r="A775" s="6"/>
    </row>
    <row r="776">
      <c r="A776" s="6"/>
    </row>
    <row r="777">
      <c r="A777" s="6"/>
    </row>
    <row r="778">
      <c r="A778" s="6"/>
    </row>
    <row r="779">
      <c r="A779" s="6"/>
    </row>
    <row r="780">
      <c r="A780" s="6"/>
    </row>
    <row r="781">
      <c r="A781" s="6"/>
    </row>
    <row r="782">
      <c r="A782" s="6"/>
    </row>
    <row r="783">
      <c r="A783" s="6"/>
    </row>
    <row r="784">
      <c r="A784" s="6"/>
    </row>
    <row r="785">
      <c r="A785" s="6"/>
    </row>
    <row r="786">
      <c r="A786" s="6"/>
    </row>
    <row r="787">
      <c r="A787" s="6"/>
    </row>
    <row r="788">
      <c r="A788" s="6"/>
    </row>
    <row r="789">
      <c r="A789" s="6"/>
    </row>
    <row r="790">
      <c r="A790" s="6"/>
    </row>
    <row r="791">
      <c r="A791" s="6"/>
    </row>
    <row r="792">
      <c r="A792" s="6"/>
    </row>
    <row r="793">
      <c r="A793" s="6"/>
    </row>
    <row r="794">
      <c r="A794" s="6"/>
    </row>
    <row r="795">
      <c r="A795" s="6"/>
    </row>
    <row r="796">
      <c r="A796" s="6"/>
    </row>
    <row r="797">
      <c r="A797" s="6"/>
    </row>
    <row r="798">
      <c r="A798" s="6"/>
    </row>
    <row r="799">
      <c r="A799" s="6"/>
    </row>
    <row r="800">
      <c r="A800" s="6"/>
    </row>
    <row r="801">
      <c r="A801" s="6"/>
    </row>
    <row r="802">
      <c r="A802" s="6"/>
    </row>
    <row r="803">
      <c r="A803" s="6"/>
    </row>
    <row r="804">
      <c r="A804" s="6"/>
    </row>
    <row r="805">
      <c r="A805" s="6"/>
    </row>
    <row r="806">
      <c r="A806" s="6"/>
    </row>
    <row r="807">
      <c r="A807" s="6"/>
    </row>
    <row r="808">
      <c r="A808" s="6"/>
    </row>
    <row r="809">
      <c r="A809" s="6"/>
    </row>
    <row r="810">
      <c r="A810" s="6"/>
    </row>
    <row r="811">
      <c r="A811" s="6"/>
    </row>
    <row r="812">
      <c r="A812" s="6"/>
    </row>
    <row r="813">
      <c r="A813" s="6"/>
    </row>
    <row r="814">
      <c r="A814" s="6"/>
    </row>
    <row r="815">
      <c r="A815" s="6"/>
    </row>
    <row r="816">
      <c r="A816" s="6"/>
    </row>
    <row r="817">
      <c r="A817" s="6"/>
    </row>
    <row r="818">
      <c r="A818" s="6"/>
    </row>
    <row r="819">
      <c r="A819" s="6"/>
    </row>
    <row r="820">
      <c r="A820" s="6"/>
    </row>
    <row r="821">
      <c r="A821" s="6"/>
    </row>
    <row r="822">
      <c r="A822" s="6"/>
    </row>
    <row r="823">
      <c r="A823" s="6"/>
    </row>
    <row r="824">
      <c r="A824" s="6"/>
    </row>
    <row r="825">
      <c r="A825" s="6"/>
    </row>
    <row r="826">
      <c r="A826" s="6"/>
    </row>
    <row r="827">
      <c r="A827" s="6"/>
    </row>
    <row r="828">
      <c r="A828" s="6"/>
    </row>
    <row r="829">
      <c r="A829" s="6"/>
    </row>
    <row r="830">
      <c r="A830" s="6"/>
    </row>
    <row r="831">
      <c r="A831" s="6"/>
    </row>
    <row r="832">
      <c r="A832" s="6"/>
    </row>
    <row r="833">
      <c r="A833" s="6"/>
    </row>
    <row r="834">
      <c r="A834" s="6"/>
    </row>
    <row r="835">
      <c r="A835" s="6"/>
    </row>
    <row r="836">
      <c r="A836" s="6"/>
    </row>
    <row r="837">
      <c r="A837" s="6"/>
    </row>
    <row r="838">
      <c r="A838" s="6"/>
    </row>
    <row r="839">
      <c r="A839" s="6"/>
    </row>
    <row r="840">
      <c r="A840" s="6"/>
    </row>
    <row r="841">
      <c r="A841" s="6"/>
    </row>
    <row r="842">
      <c r="A842" s="6"/>
    </row>
    <row r="843">
      <c r="A843" s="6"/>
    </row>
    <row r="844">
      <c r="A844" s="6"/>
    </row>
    <row r="845">
      <c r="A845" s="6"/>
    </row>
    <row r="846">
      <c r="A846" s="6"/>
    </row>
    <row r="847">
      <c r="A847" s="6"/>
    </row>
    <row r="848">
      <c r="A848" s="6"/>
    </row>
    <row r="849">
      <c r="A849" s="6"/>
    </row>
    <row r="850">
      <c r="A850" s="6"/>
    </row>
    <row r="851">
      <c r="A851" s="6"/>
    </row>
    <row r="852">
      <c r="A852" s="6"/>
    </row>
    <row r="853">
      <c r="A853" s="6"/>
    </row>
    <row r="854">
      <c r="A854" s="6"/>
    </row>
    <row r="855">
      <c r="A855" s="6"/>
    </row>
    <row r="856">
      <c r="A856" s="6"/>
    </row>
    <row r="857">
      <c r="A857" s="6"/>
    </row>
    <row r="858">
      <c r="A858" s="6"/>
    </row>
    <row r="859">
      <c r="A859" s="6"/>
    </row>
    <row r="860">
      <c r="A860" s="6"/>
    </row>
    <row r="861">
      <c r="A861" s="6"/>
    </row>
    <row r="862">
      <c r="A862" s="6"/>
    </row>
    <row r="863">
      <c r="A863" s="6"/>
    </row>
    <row r="864">
      <c r="A864" s="6"/>
    </row>
    <row r="865">
      <c r="A865" s="6"/>
    </row>
    <row r="866">
      <c r="A866" s="6"/>
    </row>
    <row r="867">
      <c r="A867" s="6"/>
    </row>
    <row r="868">
      <c r="A868" s="6"/>
    </row>
    <row r="869">
      <c r="A869" s="6"/>
    </row>
    <row r="870">
      <c r="A870" s="6"/>
    </row>
    <row r="871">
      <c r="A871" s="6"/>
    </row>
    <row r="872">
      <c r="A872" s="6"/>
    </row>
    <row r="873">
      <c r="A873" s="6"/>
    </row>
    <row r="874">
      <c r="A874" s="6"/>
    </row>
    <row r="875">
      <c r="A875" s="6"/>
    </row>
    <row r="876">
      <c r="A876" s="6"/>
    </row>
    <row r="877">
      <c r="A877" s="6"/>
    </row>
    <row r="878">
      <c r="A878" s="6"/>
    </row>
    <row r="879">
      <c r="A879" s="6"/>
    </row>
    <row r="880">
      <c r="A880" s="6"/>
    </row>
    <row r="881">
      <c r="A881" s="6"/>
    </row>
    <row r="882">
      <c r="A882" s="6"/>
    </row>
    <row r="883">
      <c r="A883" s="6"/>
    </row>
    <row r="884">
      <c r="A884" s="6"/>
    </row>
    <row r="885">
      <c r="A885" s="6"/>
    </row>
    <row r="886">
      <c r="A886" s="6"/>
    </row>
    <row r="887">
      <c r="A887" s="6"/>
    </row>
    <row r="888">
      <c r="A888" s="6"/>
    </row>
    <row r="889">
      <c r="A889" s="6"/>
    </row>
    <row r="890">
      <c r="A890" s="6"/>
    </row>
    <row r="891">
      <c r="A891" s="6"/>
    </row>
    <row r="892">
      <c r="A892" s="6"/>
    </row>
    <row r="893">
      <c r="A893" s="6"/>
    </row>
    <row r="894">
      <c r="A894" s="6"/>
    </row>
    <row r="895">
      <c r="A895" s="6"/>
    </row>
    <row r="896">
      <c r="A896" s="6"/>
    </row>
    <row r="897">
      <c r="A897" s="6"/>
    </row>
    <row r="898">
      <c r="A898" s="6"/>
    </row>
    <row r="899">
      <c r="A899" s="6"/>
    </row>
    <row r="900">
      <c r="A900" s="6"/>
    </row>
    <row r="901">
      <c r="A901" s="6"/>
    </row>
    <row r="902">
      <c r="A902" s="6"/>
    </row>
    <row r="903">
      <c r="A903" s="6"/>
    </row>
    <row r="904">
      <c r="A904" s="6"/>
    </row>
    <row r="905">
      <c r="A905" s="6"/>
    </row>
    <row r="906">
      <c r="A906" s="6"/>
    </row>
    <row r="907">
      <c r="A907" s="6"/>
    </row>
    <row r="908">
      <c r="A908" s="6"/>
    </row>
    <row r="909">
      <c r="A909" s="6"/>
    </row>
    <row r="910">
      <c r="A910" s="6"/>
    </row>
    <row r="911">
      <c r="A911" s="6"/>
    </row>
    <row r="912">
      <c r="A912" s="6"/>
    </row>
    <row r="913">
      <c r="A913" s="6"/>
    </row>
    <row r="914">
      <c r="A914" s="6"/>
    </row>
    <row r="915">
      <c r="A915" s="6"/>
    </row>
    <row r="916">
      <c r="A916" s="6"/>
    </row>
    <row r="917">
      <c r="A917" s="6"/>
    </row>
    <row r="918">
      <c r="A918" s="6"/>
    </row>
    <row r="919">
      <c r="A919" s="6"/>
    </row>
    <row r="920">
      <c r="A920" s="6"/>
    </row>
    <row r="921">
      <c r="A921" s="6"/>
    </row>
    <row r="922">
      <c r="A922" s="6"/>
    </row>
    <row r="923">
      <c r="A923" s="6"/>
    </row>
    <row r="924">
      <c r="A924" s="6"/>
    </row>
    <row r="925">
      <c r="A925" s="6"/>
    </row>
    <row r="926">
      <c r="A926" s="6"/>
    </row>
    <row r="927">
      <c r="A927" s="6"/>
    </row>
    <row r="928">
      <c r="A928" s="6"/>
    </row>
    <row r="929">
      <c r="A929" s="6"/>
    </row>
    <row r="930">
      <c r="A930" s="6"/>
    </row>
    <row r="931">
      <c r="A931" s="6"/>
    </row>
    <row r="932">
      <c r="A932" s="6"/>
    </row>
    <row r="933">
      <c r="A933" s="6"/>
    </row>
    <row r="934">
      <c r="A934" s="6"/>
    </row>
    <row r="935">
      <c r="A935" s="6"/>
    </row>
    <row r="936">
      <c r="A936" s="6"/>
    </row>
    <row r="937">
      <c r="A937" s="6"/>
    </row>
    <row r="938">
      <c r="A938" s="6"/>
    </row>
    <row r="939">
      <c r="A939" s="6"/>
    </row>
    <row r="940">
      <c r="A940" s="6"/>
    </row>
    <row r="941">
      <c r="A941" s="6"/>
    </row>
    <row r="942">
      <c r="A942" s="6"/>
    </row>
    <row r="943">
      <c r="A943" s="6"/>
    </row>
    <row r="944">
      <c r="A944" s="6"/>
    </row>
    <row r="945">
      <c r="A945" s="6"/>
    </row>
    <row r="946">
      <c r="A946" s="6"/>
    </row>
    <row r="947">
      <c r="A947" s="6"/>
    </row>
    <row r="948">
      <c r="A948" s="6"/>
    </row>
    <row r="949">
      <c r="A949" s="6"/>
    </row>
    <row r="950">
      <c r="A950" s="6"/>
    </row>
    <row r="951">
      <c r="A951" s="6"/>
    </row>
    <row r="952">
      <c r="A952" s="6"/>
    </row>
    <row r="953">
      <c r="A953" s="6"/>
    </row>
    <row r="954">
      <c r="A954" s="6"/>
    </row>
    <row r="955">
      <c r="A955" s="6"/>
    </row>
    <row r="956">
      <c r="A956" s="6"/>
    </row>
    <row r="957">
      <c r="A957" s="6"/>
    </row>
    <row r="958">
      <c r="A958" s="6"/>
    </row>
    <row r="959">
      <c r="A959" s="6"/>
    </row>
    <row r="960">
      <c r="A960" s="6"/>
    </row>
    <row r="961">
      <c r="A961" s="6"/>
    </row>
    <row r="962">
      <c r="A962" s="6"/>
    </row>
    <row r="963">
      <c r="A963" s="6"/>
    </row>
    <row r="964">
      <c r="A964" s="6"/>
    </row>
    <row r="965">
      <c r="A965" s="6"/>
    </row>
    <row r="966">
      <c r="A966" s="6"/>
    </row>
    <row r="967">
      <c r="A967" s="6"/>
    </row>
    <row r="968">
      <c r="A968" s="6"/>
    </row>
    <row r="969">
      <c r="A969" s="6"/>
    </row>
    <row r="970">
      <c r="A970" s="6"/>
    </row>
    <row r="971">
      <c r="A971" s="6"/>
    </row>
    <row r="972">
      <c r="A972" s="7"/>
    </row>
    <row r="973">
      <c r="A973" s="7"/>
    </row>
    <row r="974">
      <c r="A974" s="7"/>
    </row>
    <row r="975">
      <c r="A975" s="7"/>
    </row>
    <row r="976">
      <c r="A976" s="7"/>
    </row>
    <row r="977">
      <c r="A977" s="7"/>
    </row>
    <row r="978">
      <c r="A978" s="7"/>
    </row>
    <row r="979">
      <c r="A979" s="7"/>
    </row>
    <row r="980">
      <c r="A980" s="7"/>
    </row>
    <row r="981">
      <c r="A981" s="7"/>
    </row>
    <row r="982">
      <c r="A982" s="7"/>
    </row>
    <row r="983">
      <c r="A983" s="7"/>
    </row>
    <row r="984">
      <c r="A984" s="7"/>
    </row>
    <row r="985">
      <c r="A985" s="7"/>
    </row>
    <row r="986">
      <c r="A986" s="7"/>
    </row>
    <row r="987">
      <c r="A987" s="7"/>
    </row>
    <row r="988">
      <c r="A988" s="7"/>
    </row>
    <row r="989">
      <c r="A989" s="7"/>
    </row>
    <row r="990">
      <c r="A990" s="7"/>
    </row>
    <row r="991">
      <c r="A991" s="7"/>
    </row>
    <row r="992">
      <c r="A992" s="7"/>
    </row>
    <row r="993">
      <c r="A993" s="7"/>
    </row>
    <row r="994">
      <c r="A994" s="7"/>
    </row>
    <row r="995">
      <c r="A995" s="7"/>
    </row>
    <row r="996">
      <c r="A996" s="7"/>
    </row>
    <row r="997">
      <c r="A997" s="7"/>
    </row>
    <row r="998">
      <c r="A998" s="7"/>
    </row>
    <row r="999">
      <c r="A999" s="7"/>
    </row>
    <row r="1000">
      <c r="A1000" s="7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1.22" defaultRowHeight="15.0"/>
  <cols>
    <col customWidth="1" min="1" max="1" width="8.78"/>
    <col customWidth="1" hidden="1" min="2" max="2" width="12.56"/>
    <col customWidth="1" min="3" max="3" width="18.44"/>
    <col customWidth="1" min="4" max="4" width="8.56"/>
    <col customWidth="1" min="5" max="5" width="13.44"/>
    <col customWidth="1" min="6" max="6" width="14.11"/>
    <col customWidth="1" min="7" max="7" width="8.56"/>
    <col customWidth="1" min="8" max="8" width="10.33"/>
    <col customWidth="1" min="9" max="9" width="15.44"/>
    <col customWidth="1" min="10" max="10" width="14.11"/>
    <col customWidth="1" min="11" max="26" width="8.56"/>
  </cols>
  <sheetData>
    <row r="1" ht="15.0" customHeight="1">
      <c r="A1" s="6">
        <v>2016.0</v>
      </c>
      <c r="B1" s="62">
        <v>2016.0</v>
      </c>
      <c r="C1" s="3" t="s">
        <v>1</v>
      </c>
      <c r="D1" s="4" t="s">
        <v>2</v>
      </c>
      <c r="E1" s="5" t="s">
        <v>3</v>
      </c>
      <c r="F1" s="4" t="s">
        <v>4</v>
      </c>
      <c r="G1" s="4" t="s">
        <v>6</v>
      </c>
      <c r="H1" s="4" t="s">
        <v>8</v>
      </c>
      <c r="I1" s="5" t="s">
        <v>5</v>
      </c>
      <c r="J1" s="5" t="s">
        <v>7</v>
      </c>
      <c r="K1" s="5" t="s">
        <v>9</v>
      </c>
      <c r="L1" s="5" t="s">
        <v>11</v>
      </c>
      <c r="M1" s="7"/>
      <c r="N1" s="5" t="s">
        <v>12</v>
      </c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15.0" customHeight="1">
      <c r="A2" s="6">
        <v>1.0</v>
      </c>
      <c r="B2" s="6" t="s">
        <v>60</v>
      </c>
      <c r="C2" s="6" t="s">
        <v>60</v>
      </c>
      <c r="D2" s="6" t="s">
        <v>301</v>
      </c>
      <c r="E2" s="6" t="s">
        <v>152</v>
      </c>
      <c r="F2" s="6">
        <v>0.0</v>
      </c>
      <c r="G2" s="6">
        <v>550.0</v>
      </c>
      <c r="H2" s="6">
        <v>0.0</v>
      </c>
      <c r="I2" s="6" t="s">
        <v>153</v>
      </c>
      <c r="J2" s="6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15.0" customHeight="1">
      <c r="A3" s="6"/>
      <c r="B3" s="6" t="s">
        <v>60</v>
      </c>
      <c r="C3" s="6" t="s">
        <v>62</v>
      </c>
      <c r="D3" s="6" t="s">
        <v>301</v>
      </c>
      <c r="E3" s="6"/>
      <c r="F3" s="6"/>
      <c r="G3" s="6" t="s">
        <v>403</v>
      </c>
      <c r="H3" s="6"/>
      <c r="I3" s="6"/>
      <c r="J3" s="6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5.0" customHeight="1">
      <c r="A4" s="6"/>
      <c r="B4" s="6" t="s">
        <v>60</v>
      </c>
      <c r="C4" s="6" t="s">
        <v>404</v>
      </c>
      <c r="D4" s="6" t="s">
        <v>301</v>
      </c>
      <c r="E4" s="6"/>
      <c r="F4" s="6"/>
      <c r="G4" s="7"/>
      <c r="H4" s="6"/>
      <c r="I4" s="6"/>
      <c r="J4" s="6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0" customHeight="1">
      <c r="A5" s="6"/>
      <c r="B5" s="6" t="s">
        <v>60</v>
      </c>
      <c r="C5" s="6" t="s">
        <v>405</v>
      </c>
      <c r="D5" s="6" t="s">
        <v>301</v>
      </c>
      <c r="E5" s="6"/>
      <c r="F5" s="6"/>
      <c r="G5" s="7"/>
      <c r="H5" s="6"/>
      <c r="I5" s="6"/>
      <c r="J5" s="6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5.0" customHeight="1">
      <c r="A6" s="6"/>
      <c r="B6" s="6" t="s">
        <v>60</v>
      </c>
      <c r="C6" s="6" t="s">
        <v>406</v>
      </c>
      <c r="D6" s="6" t="s">
        <v>23</v>
      </c>
      <c r="E6" s="6"/>
      <c r="F6" s="6"/>
      <c r="G6" s="7"/>
      <c r="H6" s="6"/>
      <c r="I6" s="6"/>
      <c r="J6" s="6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0" customHeight="1">
      <c r="A7" s="6"/>
      <c r="B7" s="6"/>
      <c r="C7" s="18" t="s">
        <v>1</v>
      </c>
      <c r="D7" s="18" t="s">
        <v>2</v>
      </c>
      <c r="E7" s="18" t="s">
        <v>45</v>
      </c>
      <c r="F7" s="18" t="s">
        <v>4</v>
      </c>
      <c r="G7" s="18" t="s">
        <v>91</v>
      </c>
      <c r="H7" s="18"/>
      <c r="I7" s="18" t="s">
        <v>5</v>
      </c>
      <c r="J7" s="18" t="s">
        <v>46</v>
      </c>
      <c r="K7" s="18" t="s">
        <v>9</v>
      </c>
      <c r="L7" s="18" t="s">
        <v>11</v>
      </c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5.0" customHeight="1">
      <c r="A8" s="6">
        <v>2.0</v>
      </c>
      <c r="B8" s="6" t="s">
        <v>242</v>
      </c>
      <c r="C8" s="6" t="s">
        <v>242</v>
      </c>
      <c r="D8" s="6" t="s">
        <v>15</v>
      </c>
      <c r="E8" s="6"/>
      <c r="F8" s="6"/>
      <c r="G8" s="6">
        <v>550.0</v>
      </c>
      <c r="H8" s="6"/>
      <c r="I8" s="6" t="s">
        <v>350</v>
      </c>
      <c r="J8" s="6" t="s">
        <v>407</v>
      </c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0" customHeight="1">
      <c r="A9" s="6"/>
      <c r="B9" s="6" t="s">
        <v>242</v>
      </c>
      <c r="C9" s="6" t="s">
        <v>408</v>
      </c>
      <c r="D9" s="6" t="s">
        <v>23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ht="15.0" customHeight="1">
      <c r="A10" s="6"/>
      <c r="B10" s="6" t="s">
        <v>242</v>
      </c>
      <c r="C10" s="6" t="s">
        <v>409</v>
      </c>
      <c r="D10" s="6" t="s">
        <v>301</v>
      </c>
      <c r="E10" s="6"/>
      <c r="F10" s="6"/>
      <c r="G10" s="7"/>
      <c r="H10" s="6"/>
      <c r="I10" s="6"/>
      <c r="J10" s="6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5.0" customHeight="1">
      <c r="A11" s="6"/>
      <c r="B11" s="6" t="s">
        <v>242</v>
      </c>
      <c r="C11" s="6" t="s">
        <v>244</v>
      </c>
      <c r="D11" s="6" t="s">
        <v>398</v>
      </c>
      <c r="E11" s="6"/>
      <c r="F11" s="6"/>
      <c r="G11" s="7"/>
      <c r="H11" s="6"/>
      <c r="I11" s="6"/>
      <c r="J11" s="6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5.0" customHeight="1">
      <c r="A12" s="6"/>
      <c r="B12" s="6" t="s">
        <v>242</v>
      </c>
      <c r="C12" s="6" t="s">
        <v>410</v>
      </c>
      <c r="D12" s="6" t="s">
        <v>25</v>
      </c>
      <c r="E12" s="6"/>
      <c r="F12" s="6"/>
      <c r="G12" s="7"/>
      <c r="H12" s="6"/>
      <c r="I12" s="6"/>
      <c r="J12" s="6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5.0" customHeight="1">
      <c r="A13" s="6"/>
      <c r="B13" s="6"/>
      <c r="C13" s="18" t="s">
        <v>1</v>
      </c>
      <c r="D13" s="18" t="s">
        <v>2</v>
      </c>
      <c r="E13" s="18" t="s">
        <v>45</v>
      </c>
      <c r="F13" s="18" t="s">
        <v>4</v>
      </c>
      <c r="G13" s="18" t="s">
        <v>91</v>
      </c>
      <c r="H13" s="18"/>
      <c r="I13" s="18" t="s">
        <v>5</v>
      </c>
      <c r="J13" s="18" t="s">
        <v>46</v>
      </c>
      <c r="K13" s="18" t="s">
        <v>9</v>
      </c>
      <c r="L13" s="18" t="s">
        <v>11</v>
      </c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5.0" customHeight="1">
      <c r="A14" s="6">
        <v>3.0</v>
      </c>
      <c r="B14" s="6" t="s">
        <v>411</v>
      </c>
      <c r="C14" s="6" t="s">
        <v>411</v>
      </c>
      <c r="D14" s="6" t="s">
        <v>301</v>
      </c>
      <c r="E14" s="6" t="s">
        <v>412</v>
      </c>
      <c r="F14" s="6">
        <v>90.0</v>
      </c>
      <c r="G14" s="6">
        <v>550.0</v>
      </c>
      <c r="H14" s="6">
        <v>90.0</v>
      </c>
      <c r="I14" s="6" t="s">
        <v>413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ht="15.0" customHeight="1">
      <c r="A15" s="6"/>
      <c r="B15" s="6" t="s">
        <v>411</v>
      </c>
      <c r="C15" s="6" t="s">
        <v>414</v>
      </c>
      <c r="D15" s="6" t="s">
        <v>15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5.0" customHeight="1">
      <c r="A16" s="6"/>
      <c r="B16" s="6" t="s">
        <v>411</v>
      </c>
      <c r="C16" s="6" t="s">
        <v>415</v>
      </c>
      <c r="D16" s="6" t="s">
        <v>30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5.0" customHeight="1">
      <c r="A17" s="6"/>
      <c r="B17" s="6" t="s">
        <v>411</v>
      </c>
      <c r="C17" s="6" t="s">
        <v>416</v>
      </c>
      <c r="D17" s="6" t="s">
        <v>15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5.0" customHeight="1">
      <c r="A18" s="6"/>
      <c r="B18" s="6" t="s">
        <v>411</v>
      </c>
      <c r="C18" s="6" t="s">
        <v>417</v>
      </c>
      <c r="D18" s="6" t="s">
        <v>25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5.0" customHeight="1">
      <c r="A19" s="6"/>
      <c r="B19" s="6"/>
      <c r="C19" s="18" t="s">
        <v>1</v>
      </c>
      <c r="D19" s="18" t="s">
        <v>2</v>
      </c>
      <c r="E19" s="18" t="s">
        <v>45</v>
      </c>
      <c r="F19" s="18" t="s">
        <v>4</v>
      </c>
      <c r="G19" s="18" t="s">
        <v>91</v>
      </c>
      <c r="H19" s="18"/>
      <c r="I19" s="18" t="s">
        <v>5</v>
      </c>
      <c r="J19" s="18" t="s">
        <v>46</v>
      </c>
      <c r="K19" s="18" t="s">
        <v>9</v>
      </c>
      <c r="L19" s="18" t="s">
        <v>11</v>
      </c>
      <c r="M19" s="6"/>
      <c r="N19" s="6"/>
      <c r="O19" s="6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5.0" customHeight="1">
      <c r="A20" s="6">
        <v>4.0</v>
      </c>
      <c r="B20" s="6" t="s">
        <v>113</v>
      </c>
      <c r="C20" s="6" t="s">
        <v>418</v>
      </c>
      <c r="D20" s="6" t="s">
        <v>15</v>
      </c>
      <c r="E20" s="6" t="s">
        <v>255</v>
      </c>
      <c r="F20" s="6">
        <v>0.0</v>
      </c>
      <c r="G20" s="6">
        <v>550.0</v>
      </c>
      <c r="H20" s="6">
        <v>70.0</v>
      </c>
      <c r="I20" s="6" t="s">
        <v>419</v>
      </c>
      <c r="J20" s="6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5.0" customHeight="1">
      <c r="A21" s="6"/>
      <c r="B21" s="6" t="s">
        <v>113</v>
      </c>
      <c r="C21" s="6" t="s">
        <v>420</v>
      </c>
      <c r="D21" s="6" t="s">
        <v>23</v>
      </c>
      <c r="E21" s="6"/>
      <c r="F21" s="6"/>
      <c r="G21" s="6" t="s">
        <v>421</v>
      </c>
      <c r="H21" s="6" t="s">
        <v>399</v>
      </c>
      <c r="I21" s="6"/>
      <c r="J21" s="6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5.0" customHeight="1">
      <c r="A22" s="6"/>
      <c r="B22" s="6" t="s">
        <v>113</v>
      </c>
      <c r="C22" s="6" t="s">
        <v>422</v>
      </c>
      <c r="D22" s="6" t="s">
        <v>25</v>
      </c>
      <c r="E22" s="6"/>
      <c r="F22" s="6"/>
      <c r="G22" s="7"/>
      <c r="H22" s="6"/>
      <c r="I22" s="6"/>
      <c r="J22" s="6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5.0" customHeight="1">
      <c r="A23" s="6"/>
      <c r="B23" s="6" t="s">
        <v>113</v>
      </c>
      <c r="C23" s="6" t="s">
        <v>116</v>
      </c>
      <c r="D23" s="6" t="s">
        <v>30</v>
      </c>
      <c r="E23" s="6"/>
      <c r="F23" s="6"/>
      <c r="G23" s="7"/>
      <c r="H23" s="6"/>
      <c r="I23" s="6"/>
      <c r="J23" s="6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5.0" customHeight="1">
      <c r="A24" s="6"/>
      <c r="B24" s="6" t="s">
        <v>113</v>
      </c>
      <c r="C24" s="6" t="s">
        <v>423</v>
      </c>
      <c r="D24" s="6" t="s">
        <v>23</v>
      </c>
      <c r="E24" s="6"/>
      <c r="F24" s="6"/>
      <c r="G24" s="7"/>
      <c r="H24" s="6"/>
      <c r="I24" s="6"/>
      <c r="J24" s="6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5.0" customHeight="1">
      <c r="A25" s="6"/>
      <c r="B25" s="6"/>
      <c r="C25" s="18" t="s">
        <v>1</v>
      </c>
      <c r="D25" s="18" t="s">
        <v>2</v>
      </c>
      <c r="E25" s="18" t="s">
        <v>45</v>
      </c>
      <c r="F25" s="18" t="s">
        <v>4</v>
      </c>
      <c r="G25" s="18" t="s">
        <v>91</v>
      </c>
      <c r="H25" s="18"/>
      <c r="I25" s="18" t="s">
        <v>5</v>
      </c>
      <c r="J25" s="18" t="s">
        <v>46</v>
      </c>
      <c r="K25" s="18" t="s">
        <v>9</v>
      </c>
      <c r="L25" s="18" t="s">
        <v>11</v>
      </c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5.0" customHeight="1">
      <c r="A26" s="6">
        <v>5.0</v>
      </c>
      <c r="B26" s="6" t="s">
        <v>424</v>
      </c>
      <c r="C26" s="6" t="s">
        <v>424</v>
      </c>
      <c r="D26" s="6" t="s">
        <v>15</v>
      </c>
      <c r="E26" s="6" t="s">
        <v>294</v>
      </c>
      <c r="F26" s="6">
        <v>0.0</v>
      </c>
      <c r="G26" s="6">
        <v>550.0</v>
      </c>
      <c r="H26" s="6"/>
      <c r="I26" s="6" t="s">
        <v>292</v>
      </c>
      <c r="J26" s="6" t="s">
        <v>293</v>
      </c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5.0" customHeight="1">
      <c r="A27" s="6"/>
      <c r="B27" s="6" t="s">
        <v>424</v>
      </c>
      <c r="C27" s="6" t="s">
        <v>138</v>
      </c>
      <c r="D27" s="6" t="s">
        <v>15</v>
      </c>
      <c r="E27" s="6"/>
      <c r="F27" s="6"/>
      <c r="G27" s="7"/>
      <c r="H27" s="6" t="s">
        <v>421</v>
      </c>
      <c r="I27" s="6"/>
      <c r="J27" s="6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5.0" customHeight="1">
      <c r="A28" s="6"/>
      <c r="B28" s="6" t="s">
        <v>424</v>
      </c>
      <c r="C28" s="6" t="s">
        <v>425</v>
      </c>
      <c r="D28" s="6" t="s">
        <v>30</v>
      </c>
      <c r="E28" s="6"/>
      <c r="F28" s="6"/>
      <c r="G28" s="7"/>
      <c r="H28" s="6"/>
      <c r="I28" s="6"/>
      <c r="J28" s="6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5.0" customHeight="1">
      <c r="A29" s="6"/>
      <c r="B29" s="6" t="s">
        <v>424</v>
      </c>
      <c r="C29" s="6" t="s">
        <v>426</v>
      </c>
      <c r="D29" s="6" t="s">
        <v>301</v>
      </c>
      <c r="E29" s="6"/>
      <c r="F29" s="6"/>
      <c r="G29" s="7"/>
      <c r="H29" s="6"/>
      <c r="I29" s="6"/>
      <c r="J29" s="6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5.0" customHeight="1">
      <c r="A30" s="6"/>
      <c r="B30" s="6" t="s">
        <v>424</v>
      </c>
      <c r="C30" s="6" t="s">
        <v>427</v>
      </c>
      <c r="D30" s="6" t="s">
        <v>30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ht="15.0" customHeight="1">
      <c r="A31" s="6"/>
      <c r="B31" s="6"/>
      <c r="C31" s="18" t="s">
        <v>1</v>
      </c>
      <c r="D31" s="18" t="s">
        <v>2</v>
      </c>
      <c r="E31" s="18" t="s">
        <v>45</v>
      </c>
      <c r="F31" s="18" t="s">
        <v>4</v>
      </c>
      <c r="G31" s="18" t="s">
        <v>91</v>
      </c>
      <c r="H31" s="18"/>
      <c r="I31" s="18" t="s">
        <v>5</v>
      </c>
      <c r="J31" s="18" t="s">
        <v>46</v>
      </c>
      <c r="K31" s="18" t="s">
        <v>9</v>
      </c>
      <c r="L31" s="18" t="s">
        <v>11</v>
      </c>
      <c r="M31" s="6"/>
      <c r="N31" s="6"/>
      <c r="O31" s="6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ht="15.0" customHeight="1">
      <c r="A32" s="6">
        <v>6.0</v>
      </c>
      <c r="B32" s="6" t="s">
        <v>428</v>
      </c>
      <c r="C32" s="6" t="s">
        <v>428</v>
      </c>
      <c r="D32" s="6" t="s">
        <v>15</v>
      </c>
      <c r="E32" s="6" t="s">
        <v>429</v>
      </c>
      <c r="F32" s="6">
        <v>0.0</v>
      </c>
      <c r="G32" s="6">
        <v>550.0</v>
      </c>
      <c r="H32" s="6"/>
      <c r="I32" s="6" t="s">
        <v>430</v>
      </c>
      <c r="J32" s="6" t="s">
        <v>431</v>
      </c>
      <c r="K32" s="6"/>
      <c r="L32" s="6"/>
      <c r="M32" s="6"/>
      <c r="N32" s="6"/>
      <c r="O32" s="6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0" customHeight="1">
      <c r="A33" s="6"/>
      <c r="B33" s="6" t="s">
        <v>428</v>
      </c>
      <c r="C33" s="6" t="s">
        <v>432</v>
      </c>
      <c r="D33" s="6" t="s">
        <v>15</v>
      </c>
      <c r="E33" s="6"/>
      <c r="F33" s="6"/>
      <c r="G33" s="7"/>
      <c r="H33" s="6"/>
      <c r="I33" s="6"/>
      <c r="J33" s="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15.0" customHeight="1">
      <c r="A34" s="6"/>
      <c r="B34" s="6" t="s">
        <v>428</v>
      </c>
      <c r="C34" s="6" t="s">
        <v>433</v>
      </c>
      <c r="D34" s="6" t="s">
        <v>15</v>
      </c>
      <c r="E34" s="6"/>
      <c r="F34" s="6"/>
      <c r="G34" s="7"/>
      <c r="H34" s="6"/>
      <c r="I34" s="6"/>
      <c r="J34" s="6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5.0" customHeight="1">
      <c r="A35" s="6"/>
      <c r="B35" s="6" t="s">
        <v>428</v>
      </c>
      <c r="C35" s="6" t="s">
        <v>434</v>
      </c>
      <c r="D35" s="6" t="s">
        <v>15</v>
      </c>
      <c r="E35" s="6"/>
      <c r="F35" s="6"/>
      <c r="G35" s="7"/>
      <c r="H35" s="6"/>
      <c r="I35" s="6"/>
      <c r="J35" s="6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ht="15.0" customHeight="1">
      <c r="A36" s="6"/>
      <c r="B36" s="6" t="s">
        <v>428</v>
      </c>
      <c r="C36" s="6" t="s">
        <v>435</v>
      </c>
      <c r="D36" s="6" t="s">
        <v>30</v>
      </c>
      <c r="E36" s="6"/>
      <c r="F36" s="6"/>
      <c r="G36" s="7"/>
      <c r="H36" s="6"/>
      <c r="I36" s="6"/>
      <c r="J36" s="6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ht="15.0" customHeight="1">
      <c r="A37" s="6"/>
      <c r="B37" s="6"/>
      <c r="C37" s="18" t="s">
        <v>1</v>
      </c>
      <c r="D37" s="18" t="s">
        <v>2</v>
      </c>
      <c r="E37" s="18" t="s">
        <v>45</v>
      </c>
      <c r="F37" s="18" t="s">
        <v>4</v>
      </c>
      <c r="G37" s="18" t="s">
        <v>91</v>
      </c>
      <c r="H37" s="18"/>
      <c r="I37" s="18" t="s">
        <v>5</v>
      </c>
      <c r="J37" s="18" t="s">
        <v>46</v>
      </c>
      <c r="K37" s="18" t="s">
        <v>9</v>
      </c>
      <c r="L37" s="18" t="s">
        <v>11</v>
      </c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ht="15.0" customHeight="1">
      <c r="A38" s="6">
        <v>7.0</v>
      </c>
      <c r="B38" s="6" t="s">
        <v>436</v>
      </c>
      <c r="C38" s="6" t="s">
        <v>436</v>
      </c>
      <c r="D38" s="6" t="s">
        <v>15</v>
      </c>
      <c r="E38" s="6" t="s">
        <v>437</v>
      </c>
      <c r="F38" s="6"/>
      <c r="G38" s="6">
        <v>550.0</v>
      </c>
      <c r="H38" s="6">
        <f>755-550</f>
        <v>205</v>
      </c>
      <c r="I38" s="6" t="s">
        <v>438</v>
      </c>
      <c r="J38" s="6" t="s">
        <v>438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ht="15.0" customHeight="1">
      <c r="A39" s="6"/>
      <c r="B39" s="63" t="s">
        <v>436</v>
      </c>
      <c r="C39" s="6" t="s">
        <v>439</v>
      </c>
      <c r="D39" s="6" t="s">
        <v>15</v>
      </c>
      <c r="E39" s="6"/>
      <c r="F39" s="6"/>
      <c r="G39" s="6" t="s">
        <v>421</v>
      </c>
      <c r="H39" s="6" t="s">
        <v>386</v>
      </c>
      <c r="I39" s="6"/>
      <c r="J39" s="6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ht="15.0" customHeight="1">
      <c r="A40" s="6"/>
      <c r="B40" s="63" t="s">
        <v>436</v>
      </c>
      <c r="C40" s="6" t="s">
        <v>440</v>
      </c>
      <c r="D40" s="6" t="s">
        <v>15</v>
      </c>
      <c r="E40" s="6"/>
      <c r="F40" s="6"/>
      <c r="G40" s="7"/>
      <c r="H40" s="6"/>
      <c r="I40" s="6"/>
      <c r="J40" s="6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ht="15.0" customHeight="1">
      <c r="A41" s="6"/>
      <c r="B41" s="63" t="s">
        <v>436</v>
      </c>
      <c r="C41" s="6" t="s">
        <v>206</v>
      </c>
      <c r="D41" s="6" t="s">
        <v>15</v>
      </c>
      <c r="E41" s="6" t="s">
        <v>441</v>
      </c>
      <c r="F41" s="6"/>
      <c r="G41" s="7"/>
      <c r="H41" s="6"/>
      <c r="I41" s="6"/>
      <c r="J41" s="6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ht="15.0" customHeight="1">
      <c r="A42" s="6"/>
      <c r="B42" s="63" t="s">
        <v>436</v>
      </c>
      <c r="C42" s="6" t="s">
        <v>442</v>
      </c>
      <c r="D42" s="6" t="s">
        <v>23</v>
      </c>
      <c r="E42" s="6"/>
      <c r="F42" s="6"/>
      <c r="G42" s="7"/>
      <c r="H42" s="6"/>
      <c r="I42" s="6"/>
      <c r="J42" s="6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ht="15.0" customHeight="1">
      <c r="A43" s="6"/>
      <c r="B43" s="6"/>
      <c r="C43" s="18" t="s">
        <v>1</v>
      </c>
      <c r="D43" s="18" t="s">
        <v>2</v>
      </c>
      <c r="E43" s="18" t="s">
        <v>45</v>
      </c>
      <c r="F43" s="18" t="s">
        <v>4</v>
      </c>
      <c r="G43" s="18" t="s">
        <v>91</v>
      </c>
      <c r="H43" s="18"/>
      <c r="I43" s="18" t="s">
        <v>5</v>
      </c>
      <c r="J43" s="18" t="s">
        <v>46</v>
      </c>
      <c r="K43" s="18" t="s">
        <v>9</v>
      </c>
      <c r="L43" s="18" t="s">
        <v>11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ht="15.0" customHeight="1">
      <c r="A44" s="6">
        <v>8.0</v>
      </c>
      <c r="B44" s="64" t="s">
        <v>443</v>
      </c>
      <c r="C44" s="6" t="s">
        <v>443</v>
      </c>
      <c r="D44" s="6" t="s">
        <v>15</v>
      </c>
      <c r="E44" s="6" t="s">
        <v>444</v>
      </c>
      <c r="F44" s="6">
        <v>450.0</v>
      </c>
      <c r="G44" s="6">
        <v>100.0</v>
      </c>
      <c r="H44" s="6">
        <v>0.0</v>
      </c>
      <c r="I44" s="6" t="s">
        <v>445</v>
      </c>
      <c r="J44" s="6" t="s">
        <v>446</v>
      </c>
      <c r="K44" s="6"/>
      <c r="L44" s="25" t="str">
        <f>HYPERLINK("mailto:hodges.jessie@gmail.com","hodges.jessie@gmail.com")</f>
        <v>hodges.jessie@gmail.com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15.0" customHeight="1">
      <c r="A45" s="6"/>
      <c r="B45" s="65" t="s">
        <v>443</v>
      </c>
      <c r="C45" s="6" t="s">
        <v>447</v>
      </c>
      <c r="D45" s="6" t="s">
        <v>15</v>
      </c>
      <c r="E45" s="6" t="s">
        <v>448</v>
      </c>
      <c r="F45" s="6" t="s">
        <v>449</v>
      </c>
      <c r="G45" s="6"/>
      <c r="H45" s="6"/>
      <c r="I45" s="6"/>
      <c r="J45" s="6"/>
      <c r="K45" s="6"/>
      <c r="L45" s="25" t="str">
        <f>HYPERLINK("mailto:shawnajaecks@gmail.com","shawnajaecks@gmail.com")</f>
        <v>shawnajaecks@gmail.com</v>
      </c>
      <c r="M45" s="6"/>
      <c r="N45" s="6"/>
      <c r="O45" s="6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ht="15.0" customHeight="1">
      <c r="A46" s="6"/>
      <c r="B46" s="65" t="s">
        <v>443</v>
      </c>
      <c r="C46" s="6" t="s">
        <v>450</v>
      </c>
      <c r="D46" s="6" t="s">
        <v>15</v>
      </c>
      <c r="E46" s="6" t="s">
        <v>451</v>
      </c>
      <c r="F46" s="6"/>
      <c r="G46" s="7"/>
      <c r="H46" s="6"/>
      <c r="I46" s="6"/>
      <c r="J46" s="6"/>
      <c r="K46" s="7"/>
      <c r="L46" s="25" t="str">
        <f>HYPERLINK("mailto:christina.mclane@gmail.com","christina.mclane@gmail.com")</f>
        <v>christina.mclane@gmail.com</v>
      </c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ht="15.0" customHeight="1">
      <c r="A47" s="6"/>
      <c r="B47" s="65" t="s">
        <v>443</v>
      </c>
      <c r="C47" s="6" t="s">
        <v>452</v>
      </c>
      <c r="D47" s="6" t="s">
        <v>15</v>
      </c>
      <c r="E47" s="6"/>
      <c r="F47" s="6"/>
      <c r="G47" s="7"/>
      <c r="H47" s="6"/>
      <c r="I47" s="6"/>
      <c r="J47" s="6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ht="15.0" customHeight="1">
      <c r="A48" s="6"/>
      <c r="B48" s="65" t="s">
        <v>443</v>
      </c>
      <c r="C48" s="6" t="s">
        <v>453</v>
      </c>
      <c r="D48" s="6" t="s">
        <v>23</v>
      </c>
      <c r="E48" s="6" t="s">
        <v>454</v>
      </c>
      <c r="F48" s="6"/>
      <c r="G48" s="7"/>
      <c r="H48" s="6"/>
      <c r="I48" s="6"/>
      <c r="J48" s="6"/>
      <c r="K48" s="7"/>
      <c r="L48" s="25" t="str">
        <f>HYPERLINK("mailto:jeremiahcarlucci@gmail.com","jeremiahcarlucci@gmail.com")</f>
        <v>jeremiahcarlucci@gmail.com</v>
      </c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ht="15.0" customHeight="1">
      <c r="A49" s="6"/>
      <c r="B49" s="64"/>
      <c r="C49" s="18" t="s">
        <v>1</v>
      </c>
      <c r="D49" s="18" t="s">
        <v>2</v>
      </c>
      <c r="E49" s="18" t="s">
        <v>45</v>
      </c>
      <c r="F49" s="18" t="s">
        <v>4</v>
      </c>
      <c r="G49" s="18" t="s">
        <v>91</v>
      </c>
      <c r="H49" s="18"/>
      <c r="I49" s="18" t="s">
        <v>5</v>
      </c>
      <c r="J49" s="18" t="s">
        <v>46</v>
      </c>
      <c r="K49" s="18" t="s">
        <v>9</v>
      </c>
      <c r="L49" s="18" t="s">
        <v>11</v>
      </c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5.0" customHeight="1">
      <c r="A50" s="6">
        <v>9.0</v>
      </c>
      <c r="B50" s="6" t="s">
        <v>218</v>
      </c>
      <c r="C50" s="6" t="s">
        <v>218</v>
      </c>
      <c r="D50" s="6" t="s">
        <v>301</v>
      </c>
      <c r="E50" s="6" t="s">
        <v>338</v>
      </c>
      <c r="F50" s="6">
        <v>0.0</v>
      </c>
      <c r="G50" s="6">
        <v>550.0</v>
      </c>
      <c r="H50" s="6"/>
      <c r="I50" s="6" t="s">
        <v>339</v>
      </c>
      <c r="J50" s="6" t="s">
        <v>455</v>
      </c>
      <c r="K50" s="25" t="str">
        <f>HYPERLINK("mailto:salttales@yahoo.com","salttales@yahoo.com")</f>
        <v>salttales@yahoo.com</v>
      </c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ht="15.0" customHeight="1">
      <c r="A51" s="6"/>
      <c r="B51" s="6" t="s">
        <v>218</v>
      </c>
      <c r="C51" s="6" t="s">
        <v>456</v>
      </c>
      <c r="D51" s="6" t="s">
        <v>15</v>
      </c>
      <c r="E51" s="6" t="s">
        <v>457</v>
      </c>
      <c r="F51" s="6"/>
      <c r="G51" s="6" t="s">
        <v>458</v>
      </c>
      <c r="H51" s="6"/>
      <c r="I51" s="6"/>
      <c r="J51" s="6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ht="15.0" customHeight="1">
      <c r="A52" s="6"/>
      <c r="B52" s="6" t="s">
        <v>218</v>
      </c>
      <c r="C52" s="6" t="s">
        <v>459</v>
      </c>
      <c r="D52" s="6" t="s">
        <v>301</v>
      </c>
      <c r="E52" s="6" t="s">
        <v>460</v>
      </c>
      <c r="F52" s="6"/>
      <c r="G52" s="6"/>
      <c r="H52" s="6"/>
      <c r="I52" s="6"/>
      <c r="J52" s="6"/>
      <c r="K52" s="6"/>
      <c r="L52" s="6"/>
      <c r="M52" s="6"/>
      <c r="N52" s="6"/>
      <c r="O52" s="6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ht="15.0" customHeight="1">
      <c r="A53" s="6"/>
      <c r="B53" s="6" t="s">
        <v>218</v>
      </c>
      <c r="C53" s="6" t="s">
        <v>222</v>
      </c>
      <c r="D53" s="6" t="s">
        <v>301</v>
      </c>
      <c r="E53" s="6" t="s">
        <v>461</v>
      </c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5.0" customHeight="1">
      <c r="A54" s="6"/>
      <c r="B54" s="6" t="s">
        <v>218</v>
      </c>
      <c r="C54" s="6" t="s">
        <v>462</v>
      </c>
      <c r="D54" s="6" t="s">
        <v>23</v>
      </c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5.0" customHeight="1">
      <c r="A55" s="6"/>
      <c r="B55" s="6"/>
      <c r="C55" s="18" t="s">
        <v>1</v>
      </c>
      <c r="D55" s="18" t="s">
        <v>2</v>
      </c>
      <c r="E55" s="18" t="s">
        <v>45</v>
      </c>
      <c r="F55" s="18" t="s">
        <v>4</v>
      </c>
      <c r="G55" s="18" t="s">
        <v>91</v>
      </c>
      <c r="H55" s="18"/>
      <c r="I55" s="18" t="s">
        <v>5</v>
      </c>
      <c r="J55" s="18" t="s">
        <v>46</v>
      </c>
      <c r="K55" s="18" t="s">
        <v>9</v>
      </c>
      <c r="L55" s="18" t="s">
        <v>11</v>
      </c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5.0" customHeight="1">
      <c r="A56" s="6">
        <v>10.0</v>
      </c>
      <c r="B56" s="6" t="s">
        <v>463</v>
      </c>
      <c r="C56" s="6" t="s">
        <v>463</v>
      </c>
      <c r="D56" s="6" t="s">
        <v>15</v>
      </c>
      <c r="E56" s="6" t="s">
        <v>16</v>
      </c>
      <c r="F56" s="6">
        <v>0.0</v>
      </c>
      <c r="G56" s="6">
        <v>550.0</v>
      </c>
      <c r="H56" s="6">
        <v>0.0</v>
      </c>
      <c r="I56" s="6" t="s">
        <v>17</v>
      </c>
      <c r="J56" s="6" t="s">
        <v>464</v>
      </c>
      <c r="K56" s="6"/>
      <c r="L56" s="25" t="str">
        <f>HYPERLINK("mailto:jodylevesque@tampabay.rr.com","jodylevesque@tampabay.rr.com")</f>
        <v>jodylevesque@tampabay.rr.com</v>
      </c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5.0" customHeight="1">
      <c r="A57" s="6"/>
      <c r="B57" s="6" t="s">
        <v>463</v>
      </c>
      <c r="C57" s="6" t="s">
        <v>14</v>
      </c>
      <c r="D57" s="6" t="s">
        <v>15</v>
      </c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5.0" customHeight="1">
      <c r="A58" s="6"/>
      <c r="B58" s="6" t="s">
        <v>463</v>
      </c>
      <c r="C58" s="6" t="s">
        <v>20</v>
      </c>
      <c r="D58" s="6" t="s">
        <v>25</v>
      </c>
      <c r="E58" s="6"/>
      <c r="F58" s="6"/>
      <c r="G58" s="7"/>
      <c r="H58" s="6"/>
      <c r="I58" s="6"/>
      <c r="J58" s="6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ht="15.0" customHeight="1">
      <c r="A59" s="6"/>
      <c r="B59" s="6" t="s">
        <v>463</v>
      </c>
      <c r="C59" s="6" t="s">
        <v>465</v>
      </c>
      <c r="D59" s="6" t="s">
        <v>15</v>
      </c>
      <c r="E59" s="6"/>
      <c r="F59" s="6"/>
      <c r="G59" s="7"/>
      <c r="H59" s="6"/>
      <c r="I59" s="6"/>
      <c r="J59" s="6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ht="15.0" customHeight="1">
      <c r="A60" s="6"/>
      <c r="B60" s="6" t="s">
        <v>463</v>
      </c>
      <c r="C60" s="6" t="s">
        <v>466</v>
      </c>
      <c r="D60" s="6" t="s">
        <v>30</v>
      </c>
      <c r="E60" s="6"/>
      <c r="F60" s="6"/>
      <c r="G60" s="7"/>
      <c r="H60" s="6"/>
      <c r="I60" s="6"/>
      <c r="J60" s="6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ht="15.0" customHeight="1">
      <c r="A61" s="6"/>
      <c r="B61" s="6"/>
      <c r="C61" s="18" t="s">
        <v>1</v>
      </c>
      <c r="D61" s="18" t="s">
        <v>2</v>
      </c>
      <c r="E61" s="18" t="s">
        <v>45</v>
      </c>
      <c r="F61" s="18" t="s">
        <v>4</v>
      </c>
      <c r="G61" s="18" t="s">
        <v>91</v>
      </c>
      <c r="H61" s="18"/>
      <c r="I61" s="18" t="s">
        <v>5</v>
      </c>
      <c r="J61" s="18" t="s">
        <v>46</v>
      </c>
      <c r="K61" s="18" t="s">
        <v>9</v>
      </c>
      <c r="L61" s="18" t="s">
        <v>11</v>
      </c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ht="15.0" customHeight="1">
      <c r="A62" s="6">
        <v>11.0</v>
      </c>
      <c r="B62" s="6" t="s">
        <v>170</v>
      </c>
      <c r="C62" s="6" t="s">
        <v>467</v>
      </c>
      <c r="D62" s="6" t="s">
        <v>15</v>
      </c>
      <c r="E62" s="6" t="s">
        <v>310</v>
      </c>
      <c r="F62" s="6">
        <v>0.0</v>
      </c>
      <c r="G62" s="6">
        <v>550.0</v>
      </c>
      <c r="H62" s="6"/>
      <c r="I62" s="6" t="s">
        <v>312</v>
      </c>
      <c r="J62" s="6" t="s">
        <v>468</v>
      </c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ht="15.0" customHeight="1">
      <c r="A63" s="6"/>
      <c r="B63" s="6" t="s">
        <v>170</v>
      </c>
      <c r="C63" s="6" t="s">
        <v>469</v>
      </c>
      <c r="D63" s="6" t="s">
        <v>15</v>
      </c>
      <c r="E63" s="6"/>
      <c r="F63" s="6"/>
      <c r="G63" s="7"/>
      <c r="H63" s="6"/>
      <c r="I63" s="6"/>
      <c r="J63" s="6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ht="15.0" customHeight="1">
      <c r="A64" s="6"/>
      <c r="B64" s="6" t="s">
        <v>170</v>
      </c>
      <c r="C64" s="6" t="s">
        <v>171</v>
      </c>
      <c r="D64" s="6" t="s">
        <v>30</v>
      </c>
      <c r="E64" s="6"/>
      <c r="F64" s="6"/>
      <c r="G64" s="7"/>
      <c r="H64" s="6"/>
      <c r="I64" s="6"/>
      <c r="J64" s="6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ht="15.0" customHeight="1">
      <c r="A65" s="6"/>
      <c r="B65" s="6" t="s">
        <v>170</v>
      </c>
      <c r="C65" s="6" t="s">
        <v>173</v>
      </c>
      <c r="D65" s="6" t="s">
        <v>30</v>
      </c>
      <c r="E65" s="6"/>
      <c r="F65" s="6"/>
      <c r="G65" s="7"/>
      <c r="H65" s="6"/>
      <c r="I65" s="6"/>
      <c r="J65" s="6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ht="15.0" customHeight="1">
      <c r="A66" s="6"/>
      <c r="B66" s="6" t="s">
        <v>170</v>
      </c>
      <c r="C66" s="6" t="s">
        <v>470</v>
      </c>
      <c r="D66" s="6" t="s">
        <v>15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ht="15.0" customHeight="1">
      <c r="A67" s="6"/>
      <c r="B67" s="6"/>
      <c r="C67" s="18" t="s">
        <v>1</v>
      </c>
      <c r="D67" s="18" t="s">
        <v>2</v>
      </c>
      <c r="E67" s="18" t="s">
        <v>45</v>
      </c>
      <c r="F67" s="18" t="s">
        <v>4</v>
      </c>
      <c r="G67" s="18" t="s">
        <v>91</v>
      </c>
      <c r="H67" s="18"/>
      <c r="I67" s="18" t="s">
        <v>5</v>
      </c>
      <c r="J67" s="18" t="s">
        <v>46</v>
      </c>
      <c r="K67" s="18" t="s">
        <v>9</v>
      </c>
      <c r="L67" s="18" t="s">
        <v>11</v>
      </c>
      <c r="M67" s="6"/>
      <c r="N67" s="6"/>
      <c r="O67" s="6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ht="15.0" customHeight="1">
      <c r="A68" s="6">
        <v>12.0</v>
      </c>
      <c r="B68" s="6" t="s">
        <v>471</v>
      </c>
      <c r="C68" s="6" t="s">
        <v>471</v>
      </c>
      <c r="D68" s="6" t="s">
        <v>30</v>
      </c>
      <c r="E68" s="6" t="s">
        <v>472</v>
      </c>
      <c r="F68" s="6">
        <f>550+50</f>
        <v>600</v>
      </c>
      <c r="G68" s="6"/>
      <c r="H68" s="6">
        <v>50.0</v>
      </c>
      <c r="I68" s="6" t="s">
        <v>473</v>
      </c>
      <c r="J68" s="6" t="s">
        <v>474</v>
      </c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5.0" customHeight="1">
      <c r="A69" s="6"/>
      <c r="B69" s="12" t="s">
        <v>471</v>
      </c>
      <c r="C69" s="6" t="s">
        <v>475</v>
      </c>
      <c r="D69" s="6" t="s">
        <v>30</v>
      </c>
      <c r="E69" s="6"/>
      <c r="F69" s="6" t="s">
        <v>476</v>
      </c>
      <c r="G69" s="7"/>
      <c r="H69" s="6" t="s">
        <v>477</v>
      </c>
      <c r="I69" s="6"/>
      <c r="J69" s="6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ht="15.0" customHeight="1">
      <c r="A70" s="6"/>
      <c r="B70" s="12" t="s">
        <v>471</v>
      </c>
      <c r="C70" s="6" t="s">
        <v>478</v>
      </c>
      <c r="D70" s="6" t="s">
        <v>30</v>
      </c>
      <c r="E70" s="6"/>
      <c r="F70" s="6"/>
      <c r="G70" s="7"/>
      <c r="H70" s="6"/>
      <c r="I70" s="6"/>
      <c r="J70" s="6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ht="15.0" customHeight="1">
      <c r="A71" s="6"/>
      <c r="B71" s="12" t="s">
        <v>471</v>
      </c>
      <c r="C71" s="6" t="s">
        <v>479</v>
      </c>
      <c r="D71" s="6" t="s">
        <v>30</v>
      </c>
      <c r="E71" s="6"/>
      <c r="F71" s="6"/>
      <c r="G71" s="7"/>
      <c r="H71" s="6"/>
      <c r="I71" s="6"/>
      <c r="J71" s="6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ht="15.0" customHeight="1">
      <c r="A72" s="6"/>
      <c r="B72" s="12" t="s">
        <v>471</v>
      </c>
      <c r="C72" s="6" t="s">
        <v>480</v>
      </c>
      <c r="D72" s="6" t="s">
        <v>23</v>
      </c>
      <c r="E72" s="6"/>
      <c r="F72" s="6"/>
      <c r="G72" s="7"/>
      <c r="H72" s="6"/>
      <c r="I72" s="6"/>
      <c r="J72" s="6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ht="15.0" customHeight="1">
      <c r="A73" s="6"/>
      <c r="B73" s="6"/>
      <c r="C73" s="18" t="s">
        <v>1</v>
      </c>
      <c r="D73" s="18" t="s">
        <v>2</v>
      </c>
      <c r="E73" s="18" t="s">
        <v>45</v>
      </c>
      <c r="F73" s="18" t="s">
        <v>4</v>
      </c>
      <c r="G73" s="18" t="s">
        <v>91</v>
      </c>
      <c r="H73" s="18"/>
      <c r="I73" s="18" t="s">
        <v>5</v>
      </c>
      <c r="J73" s="18" t="s">
        <v>46</v>
      </c>
      <c r="K73" s="18" t="s">
        <v>9</v>
      </c>
      <c r="L73" s="18" t="s">
        <v>11</v>
      </c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5.0" customHeight="1">
      <c r="A74" s="6">
        <v>13.0</v>
      </c>
      <c r="B74" s="67" t="s">
        <v>481</v>
      </c>
      <c r="C74" s="67" t="s">
        <v>481</v>
      </c>
      <c r="D74" s="67" t="s">
        <v>301</v>
      </c>
      <c r="E74" s="67" t="s">
        <v>482</v>
      </c>
      <c r="F74" s="67">
        <v>575.0</v>
      </c>
      <c r="G74" s="67" t="s">
        <v>483</v>
      </c>
      <c r="H74" s="67"/>
      <c r="I74" s="67" t="s">
        <v>484</v>
      </c>
      <c r="J74" s="67" t="s">
        <v>485</v>
      </c>
      <c r="K74" s="67"/>
      <c r="L74" s="67"/>
      <c r="M74" s="67"/>
      <c r="N74" s="67"/>
      <c r="O74" s="67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</row>
    <row r="75" ht="15.0" customHeight="1">
      <c r="A75" s="6"/>
      <c r="B75" s="67" t="s">
        <v>481</v>
      </c>
      <c r="C75" s="68" t="s">
        <v>486</v>
      </c>
      <c r="D75" s="68" t="s">
        <v>15</v>
      </c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</row>
    <row r="76" ht="15.0" customHeight="1">
      <c r="A76" s="6"/>
      <c r="B76" s="67" t="s">
        <v>481</v>
      </c>
      <c r="C76" s="68" t="s">
        <v>487</v>
      </c>
      <c r="D76" s="68" t="s">
        <v>301</v>
      </c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  <c r="U76" s="68"/>
      <c r="V76" s="68"/>
      <c r="W76" s="68"/>
      <c r="X76" s="68"/>
      <c r="Y76" s="68"/>
      <c r="Z76" s="68"/>
    </row>
    <row r="77" ht="15.0" customHeight="1">
      <c r="A77" s="6"/>
      <c r="B77" s="67" t="s">
        <v>481</v>
      </c>
      <c r="C77" s="68" t="s">
        <v>488</v>
      </c>
      <c r="D77" s="68" t="s">
        <v>15</v>
      </c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</row>
    <row r="78" ht="15.0" customHeight="1">
      <c r="A78" s="6"/>
      <c r="B78" s="67" t="s">
        <v>481</v>
      </c>
      <c r="C78" s="68" t="s">
        <v>489</v>
      </c>
      <c r="D78" s="68" t="s">
        <v>30</v>
      </c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68"/>
      <c r="W78" s="68"/>
      <c r="X78" s="68"/>
      <c r="Y78" s="68"/>
      <c r="Z78" s="68"/>
    </row>
    <row r="79" ht="15.0" customHeight="1">
      <c r="A79" s="6"/>
      <c r="B79" s="24"/>
      <c r="C79" s="18" t="s">
        <v>1</v>
      </c>
      <c r="D79" s="18" t="s">
        <v>2</v>
      </c>
      <c r="E79" s="18" t="s">
        <v>45</v>
      </c>
      <c r="F79" s="18" t="s">
        <v>4</v>
      </c>
      <c r="G79" s="18" t="s">
        <v>91</v>
      </c>
      <c r="H79" s="18"/>
      <c r="I79" s="18" t="s">
        <v>5</v>
      </c>
      <c r="J79" s="18" t="s">
        <v>46</v>
      </c>
      <c r="K79" s="18" t="s">
        <v>9</v>
      </c>
      <c r="L79" s="18" t="s">
        <v>11</v>
      </c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ht="15.0" customHeight="1">
      <c r="A80" s="6">
        <v>14.0</v>
      </c>
      <c r="B80" s="6" t="s">
        <v>490</v>
      </c>
      <c r="C80" s="6" t="s">
        <v>93</v>
      </c>
      <c r="D80" s="6" t="s">
        <v>301</v>
      </c>
      <c r="E80" s="6" t="s">
        <v>219</v>
      </c>
      <c r="F80" s="6"/>
      <c r="G80" s="6">
        <v>550.0</v>
      </c>
      <c r="H80" s="6"/>
      <c r="I80" s="6" t="s">
        <v>491</v>
      </c>
      <c r="J80" s="6" t="s">
        <v>492</v>
      </c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ht="15.0" customHeight="1">
      <c r="A81" s="6"/>
      <c r="B81" s="6" t="s">
        <v>490</v>
      </c>
      <c r="C81" s="6" t="s">
        <v>493</v>
      </c>
      <c r="D81" s="6" t="s">
        <v>301</v>
      </c>
      <c r="E81" s="6"/>
      <c r="F81" s="6"/>
      <c r="G81" s="7"/>
      <c r="H81" s="6"/>
      <c r="I81" s="6"/>
      <c r="J81" s="6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ht="15.0" customHeight="1">
      <c r="A82" s="6"/>
      <c r="B82" s="6" t="s">
        <v>490</v>
      </c>
      <c r="C82" s="6" t="s">
        <v>494</v>
      </c>
      <c r="D82" s="6" t="s">
        <v>15</v>
      </c>
      <c r="E82" s="6"/>
      <c r="F82" s="6"/>
      <c r="G82" s="7"/>
      <c r="H82" s="6"/>
      <c r="I82" s="6"/>
      <c r="J82" s="6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ht="15.0" customHeight="1">
      <c r="A83" s="6"/>
      <c r="B83" s="6" t="s">
        <v>490</v>
      </c>
      <c r="C83" s="6" t="s">
        <v>495</v>
      </c>
      <c r="D83" s="6" t="s">
        <v>15</v>
      </c>
      <c r="E83" s="6"/>
      <c r="F83" s="6"/>
      <c r="G83" s="7"/>
      <c r="H83" s="6"/>
      <c r="I83" s="6"/>
      <c r="J83" s="6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ht="15.0" customHeight="1">
      <c r="A84" s="6"/>
      <c r="B84" s="6" t="s">
        <v>490</v>
      </c>
      <c r="C84" s="6" t="s">
        <v>496</v>
      </c>
      <c r="D84" s="6" t="s">
        <v>15</v>
      </c>
      <c r="E84" s="6"/>
      <c r="F84" s="6"/>
      <c r="G84" s="7"/>
      <c r="H84" s="6"/>
      <c r="I84" s="6"/>
      <c r="J84" s="6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ht="15.0" customHeight="1">
      <c r="A85" s="6"/>
      <c r="B85" s="6"/>
      <c r="C85" s="18" t="s">
        <v>1</v>
      </c>
      <c r="D85" s="18" t="s">
        <v>2</v>
      </c>
      <c r="E85" s="18" t="s">
        <v>45</v>
      </c>
      <c r="F85" s="18" t="s">
        <v>4</v>
      </c>
      <c r="G85" s="18" t="s">
        <v>91</v>
      </c>
      <c r="H85" s="18"/>
      <c r="I85" s="18" t="s">
        <v>5</v>
      </c>
      <c r="J85" s="18" t="s">
        <v>46</v>
      </c>
      <c r="K85" s="18" t="s">
        <v>9</v>
      </c>
      <c r="L85" s="18" t="s">
        <v>11</v>
      </c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ht="15.0" customHeight="1">
      <c r="A86" s="6">
        <v>15.0</v>
      </c>
      <c r="B86" s="6" t="s">
        <v>497</v>
      </c>
      <c r="C86" s="6" t="s">
        <v>497</v>
      </c>
      <c r="D86" s="6" t="s">
        <v>301</v>
      </c>
      <c r="E86" s="6" t="s">
        <v>498</v>
      </c>
      <c r="F86" s="6">
        <v>0.0</v>
      </c>
      <c r="G86" s="6">
        <v>550.0</v>
      </c>
      <c r="H86" s="6">
        <v>35.0</v>
      </c>
      <c r="I86" s="6"/>
      <c r="J86" s="6" t="s">
        <v>499</v>
      </c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ht="15.0" customHeight="1">
      <c r="A87" s="6"/>
      <c r="B87" s="6" t="s">
        <v>497</v>
      </c>
      <c r="C87" s="6" t="s">
        <v>108</v>
      </c>
      <c r="D87" s="6" t="s">
        <v>301</v>
      </c>
      <c r="E87" s="6"/>
      <c r="F87" s="6"/>
      <c r="G87" s="6" t="s">
        <v>403</v>
      </c>
      <c r="H87" s="6"/>
      <c r="I87" s="6"/>
      <c r="J87" s="6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ht="15.0" customHeight="1">
      <c r="A88" s="6"/>
      <c r="B88" s="6" t="s">
        <v>497</v>
      </c>
      <c r="C88" s="6" t="s">
        <v>109</v>
      </c>
      <c r="D88" s="6" t="s">
        <v>23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5.0" customHeight="1">
      <c r="A89" s="6"/>
      <c r="B89" s="6" t="s">
        <v>497</v>
      </c>
      <c r="C89" s="6" t="s">
        <v>500</v>
      </c>
      <c r="D89" s="6" t="s">
        <v>23</v>
      </c>
      <c r="E89" s="6"/>
      <c r="F89" s="6"/>
      <c r="G89" s="7"/>
      <c r="H89" s="6"/>
      <c r="I89" s="6"/>
      <c r="J89" s="6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ht="15.0" customHeight="1">
      <c r="A90" s="6"/>
      <c r="B90" s="6" t="s">
        <v>497</v>
      </c>
      <c r="C90" s="6" t="s">
        <v>501</v>
      </c>
      <c r="D90" s="6" t="s">
        <v>23</v>
      </c>
      <c r="E90" s="6"/>
      <c r="F90" s="6"/>
      <c r="G90" s="7"/>
      <c r="H90" s="6"/>
      <c r="I90" s="6"/>
      <c r="J90" s="6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ht="15.0" customHeight="1">
      <c r="A91" s="6"/>
      <c r="B91" s="6"/>
      <c r="C91" s="18" t="s">
        <v>1</v>
      </c>
      <c r="D91" s="18" t="s">
        <v>2</v>
      </c>
      <c r="E91" s="18" t="s">
        <v>45</v>
      </c>
      <c r="F91" s="18" t="s">
        <v>4</v>
      </c>
      <c r="G91" s="18" t="s">
        <v>91</v>
      </c>
      <c r="H91" s="18"/>
      <c r="I91" s="18" t="s">
        <v>5</v>
      </c>
      <c r="J91" s="18" t="s">
        <v>46</v>
      </c>
      <c r="K91" s="18" t="s">
        <v>9</v>
      </c>
      <c r="L91" s="18" t="s">
        <v>11</v>
      </c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ht="15.0" customHeight="1">
      <c r="A92" s="6">
        <v>16.0</v>
      </c>
      <c r="B92" s="6" t="s">
        <v>502</v>
      </c>
      <c r="C92" s="6" t="s">
        <v>502</v>
      </c>
      <c r="D92" s="6" t="s">
        <v>30</v>
      </c>
      <c r="E92" s="6" t="s">
        <v>296</v>
      </c>
      <c r="F92" s="6"/>
      <c r="G92" s="6">
        <f>325+250</f>
        <v>575</v>
      </c>
      <c r="H92" s="6">
        <v>25.0</v>
      </c>
      <c r="I92" s="6"/>
      <c r="J92" s="6"/>
      <c r="K92" s="6"/>
      <c r="L92" s="6"/>
      <c r="M92" s="6"/>
      <c r="N92" s="6"/>
      <c r="O92" s="6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ht="15.0" customHeight="1">
      <c r="A93" s="6"/>
      <c r="B93" s="6" t="s">
        <v>502</v>
      </c>
      <c r="C93" s="6" t="s">
        <v>297</v>
      </c>
      <c r="D93" s="6" t="s">
        <v>15</v>
      </c>
      <c r="E93" s="6"/>
      <c r="F93" s="6"/>
      <c r="G93" s="6"/>
      <c r="H93" s="6" t="s">
        <v>503</v>
      </c>
      <c r="I93" s="6"/>
      <c r="J93" s="6"/>
      <c r="K93" s="6"/>
      <c r="L93" s="6"/>
      <c r="M93" s="6"/>
      <c r="N93" s="6"/>
      <c r="O93" s="6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ht="15.0" customHeight="1">
      <c r="A94" s="6"/>
      <c r="B94" s="6" t="s">
        <v>502</v>
      </c>
      <c r="C94" s="6" t="s">
        <v>504</v>
      </c>
      <c r="D94" s="6" t="s">
        <v>30</v>
      </c>
      <c r="E94" s="6"/>
      <c r="F94" s="6"/>
      <c r="G94" s="6"/>
      <c r="H94" s="6" t="s">
        <v>505</v>
      </c>
      <c r="I94" s="6"/>
      <c r="J94" s="6" t="s">
        <v>298</v>
      </c>
      <c r="K94" s="6"/>
      <c r="L94" s="6"/>
      <c r="M94" s="6"/>
      <c r="N94" s="6"/>
      <c r="O94" s="6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ht="15.0" customHeight="1">
      <c r="A95" s="6"/>
      <c r="B95" s="6" t="s">
        <v>502</v>
      </c>
      <c r="C95" s="6" t="s">
        <v>506</v>
      </c>
      <c r="D95" s="6" t="s">
        <v>30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ht="15.0" customHeight="1">
      <c r="A96" s="6"/>
      <c r="B96" s="6" t="s">
        <v>502</v>
      </c>
      <c r="C96" s="6" t="s">
        <v>507</v>
      </c>
      <c r="D96" s="6" t="s">
        <v>25</v>
      </c>
      <c r="E96" s="6"/>
      <c r="F96" s="6"/>
      <c r="G96" s="7"/>
      <c r="H96" s="6"/>
      <c r="I96" s="6"/>
      <c r="J96" s="6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ht="15.0" customHeight="1">
      <c r="A97" s="6"/>
      <c r="B97" s="6"/>
      <c r="C97" s="18" t="s">
        <v>1</v>
      </c>
      <c r="D97" s="18" t="s">
        <v>2</v>
      </c>
      <c r="E97" s="18" t="s">
        <v>45</v>
      </c>
      <c r="F97" s="18" t="s">
        <v>4</v>
      </c>
      <c r="G97" s="18" t="s">
        <v>91</v>
      </c>
      <c r="H97" s="18"/>
      <c r="I97" s="18" t="s">
        <v>5</v>
      </c>
      <c r="J97" s="18" t="s">
        <v>46</v>
      </c>
      <c r="K97" s="18" t="s">
        <v>9</v>
      </c>
      <c r="L97" s="18" t="s">
        <v>11</v>
      </c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ht="15.0" customHeight="1">
      <c r="A98" s="6">
        <v>17.0</v>
      </c>
      <c r="B98" s="6" t="s">
        <v>508</v>
      </c>
      <c r="C98" s="6" t="s">
        <v>509</v>
      </c>
      <c r="D98" s="6" t="s">
        <v>301</v>
      </c>
      <c r="E98" s="6" t="s">
        <v>510</v>
      </c>
      <c r="F98" s="6"/>
      <c r="G98" s="6">
        <v>715.0</v>
      </c>
      <c r="H98" s="6">
        <f>100+25+40</f>
        <v>165</v>
      </c>
      <c r="I98" s="6" t="s">
        <v>511</v>
      </c>
      <c r="J98" s="6" t="s">
        <v>511</v>
      </c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5.0" customHeight="1">
      <c r="A99" s="6"/>
      <c r="B99" s="12" t="s">
        <v>508</v>
      </c>
      <c r="C99" s="6" t="s">
        <v>512</v>
      </c>
      <c r="D99" s="6" t="s">
        <v>30</v>
      </c>
      <c r="E99" s="6"/>
      <c r="F99" s="6"/>
      <c r="G99" s="7"/>
      <c r="H99" s="6" t="s">
        <v>513</v>
      </c>
      <c r="I99" s="6"/>
      <c r="J99" s="6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ht="15.0" customHeight="1">
      <c r="A100" s="6"/>
      <c r="B100" s="12" t="s">
        <v>508</v>
      </c>
      <c r="C100" s="6" t="s">
        <v>374</v>
      </c>
      <c r="D100" s="6" t="s">
        <v>30</v>
      </c>
      <c r="E100" s="6"/>
      <c r="F100" s="6"/>
      <c r="G100" s="7"/>
      <c r="H100" s="6"/>
      <c r="I100" s="6"/>
      <c r="J100" s="6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ht="15.0" customHeight="1">
      <c r="A101" s="6"/>
      <c r="B101" s="12" t="s">
        <v>508</v>
      </c>
      <c r="C101" s="6" t="s">
        <v>514</v>
      </c>
      <c r="D101" s="6" t="s">
        <v>15</v>
      </c>
      <c r="E101" s="6"/>
      <c r="F101" s="6"/>
      <c r="G101" s="7"/>
      <c r="H101" s="6"/>
      <c r="I101" s="6"/>
      <c r="J101" s="6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ht="15.0" customHeight="1">
      <c r="A102" s="6"/>
      <c r="B102" s="12" t="s">
        <v>508</v>
      </c>
      <c r="C102" s="6" t="s">
        <v>515</v>
      </c>
      <c r="D102" s="6" t="s">
        <v>30</v>
      </c>
      <c r="E102" s="6"/>
      <c r="F102" s="6"/>
      <c r="G102" s="7"/>
      <c r="H102" s="6"/>
      <c r="I102" s="6"/>
      <c r="J102" s="6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ht="15.0" customHeight="1">
      <c r="A103" s="6"/>
      <c r="B103" s="12"/>
      <c r="C103" s="18" t="s">
        <v>1</v>
      </c>
      <c r="D103" s="18" t="s">
        <v>2</v>
      </c>
      <c r="E103" s="18" t="s">
        <v>45</v>
      </c>
      <c r="F103" s="18" t="s">
        <v>4</v>
      </c>
      <c r="G103" s="18" t="s">
        <v>91</v>
      </c>
      <c r="H103" s="18"/>
      <c r="I103" s="18" t="s">
        <v>5</v>
      </c>
      <c r="J103" s="18" t="s">
        <v>46</v>
      </c>
      <c r="K103" s="18" t="s">
        <v>9</v>
      </c>
      <c r="L103" s="18" t="s">
        <v>11</v>
      </c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ht="15.0" customHeight="1">
      <c r="A104" s="6">
        <v>18.0</v>
      </c>
      <c r="B104" s="6" t="s">
        <v>78</v>
      </c>
      <c r="C104" s="6" t="s">
        <v>78</v>
      </c>
      <c r="D104" s="6" t="s">
        <v>30</v>
      </c>
      <c r="E104" s="6"/>
      <c r="F104" s="6">
        <v>0.0</v>
      </c>
      <c r="G104" s="6">
        <v>550.0</v>
      </c>
      <c r="H104" s="6"/>
      <c r="I104" s="6" t="s">
        <v>370</v>
      </c>
      <c r="J104" s="6" t="s">
        <v>516</v>
      </c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ht="15.0" customHeight="1">
      <c r="A105" s="6"/>
      <c r="B105" s="6" t="s">
        <v>78</v>
      </c>
      <c r="C105" s="6" t="s">
        <v>282</v>
      </c>
      <c r="D105" s="6" t="s">
        <v>15</v>
      </c>
      <c r="E105" s="6"/>
      <c r="F105" s="6"/>
      <c r="G105" s="7"/>
      <c r="H105" s="6"/>
      <c r="I105" s="6"/>
      <c r="J105" s="6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ht="15.0" customHeight="1">
      <c r="A106" s="6"/>
      <c r="B106" s="6" t="s">
        <v>78</v>
      </c>
      <c r="C106" s="6" t="s">
        <v>517</v>
      </c>
      <c r="D106" s="6" t="s">
        <v>23</v>
      </c>
      <c r="E106" s="6"/>
      <c r="F106" s="6"/>
      <c r="G106" s="7"/>
      <c r="H106" s="6"/>
      <c r="I106" s="6"/>
      <c r="J106" s="6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ht="15.0" customHeight="1">
      <c r="A107" s="6"/>
      <c r="B107" s="6" t="s">
        <v>78</v>
      </c>
      <c r="C107" s="6" t="s">
        <v>518</v>
      </c>
      <c r="D107" s="6" t="s">
        <v>23</v>
      </c>
      <c r="E107" s="6"/>
      <c r="F107" s="6"/>
      <c r="G107" s="7"/>
      <c r="H107" s="6"/>
      <c r="I107" s="6"/>
      <c r="J107" s="6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ht="15.0" customHeight="1">
      <c r="A108" s="6"/>
      <c r="B108" s="6" t="s">
        <v>78</v>
      </c>
      <c r="C108" s="6" t="s">
        <v>519</v>
      </c>
      <c r="D108" s="6" t="s">
        <v>25</v>
      </c>
      <c r="E108" s="6"/>
      <c r="F108" s="6"/>
      <c r="G108" s="7"/>
      <c r="H108" s="6"/>
      <c r="I108" s="6"/>
      <c r="J108" s="6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ht="15.0" customHeight="1">
      <c r="A109" s="6"/>
      <c r="B109" s="6"/>
      <c r="C109" s="18" t="s">
        <v>1</v>
      </c>
      <c r="D109" s="18" t="s">
        <v>2</v>
      </c>
      <c r="E109" s="18" t="s">
        <v>45</v>
      </c>
      <c r="F109" s="18" t="s">
        <v>4</v>
      </c>
      <c r="G109" s="18" t="s">
        <v>91</v>
      </c>
      <c r="H109" s="18"/>
      <c r="I109" s="18" t="s">
        <v>5</v>
      </c>
      <c r="J109" s="18" t="s">
        <v>46</v>
      </c>
      <c r="K109" s="18" t="s">
        <v>9</v>
      </c>
      <c r="L109" s="18" t="s">
        <v>11</v>
      </c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ht="15.0" customHeight="1">
      <c r="A110" s="6">
        <v>19.0</v>
      </c>
      <c r="B110" s="6" t="s">
        <v>118</v>
      </c>
      <c r="C110" s="6" t="s">
        <v>118</v>
      </c>
      <c r="D110" s="6" t="s">
        <v>25</v>
      </c>
      <c r="E110" s="6" t="s">
        <v>264</v>
      </c>
      <c r="F110" s="6"/>
      <c r="G110" s="6">
        <v>550.0</v>
      </c>
      <c r="H110" s="6"/>
      <c r="I110" s="6" t="s">
        <v>520</v>
      </c>
      <c r="J110" s="6"/>
      <c r="K110" s="6"/>
      <c r="L110" s="6"/>
      <c r="M110" s="6"/>
      <c r="N110" s="6"/>
      <c r="O110" s="6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ht="15.0" customHeight="1">
      <c r="A111" s="6"/>
      <c r="B111" s="6" t="s">
        <v>118</v>
      </c>
      <c r="C111" s="6" t="s">
        <v>521</v>
      </c>
      <c r="D111" s="6" t="s">
        <v>15</v>
      </c>
      <c r="E111" s="6"/>
      <c r="F111" s="6"/>
      <c r="G111" s="6" t="s">
        <v>421</v>
      </c>
      <c r="H111" s="6"/>
      <c r="I111" s="6"/>
      <c r="J111" s="6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ht="15.0" customHeight="1">
      <c r="A112" s="6"/>
      <c r="B112" s="6" t="s">
        <v>118</v>
      </c>
      <c r="C112" s="6" t="s">
        <v>522</v>
      </c>
      <c r="D112" s="6" t="s">
        <v>15</v>
      </c>
      <c r="E112" s="6"/>
      <c r="F112" s="6"/>
      <c r="G112" s="7"/>
      <c r="H112" s="6"/>
      <c r="I112" s="6"/>
      <c r="J112" s="6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ht="15.0" customHeight="1">
      <c r="A113" s="6"/>
      <c r="B113" s="6" t="s">
        <v>118</v>
      </c>
      <c r="C113" s="6" t="s">
        <v>123</v>
      </c>
      <c r="D113" s="6" t="s">
        <v>23</v>
      </c>
      <c r="E113" s="6"/>
      <c r="F113" s="6"/>
      <c r="G113" s="7"/>
      <c r="H113" s="6"/>
      <c r="I113" s="6"/>
      <c r="J113" s="6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ht="15.0" customHeight="1">
      <c r="A114" s="6"/>
      <c r="B114" s="6" t="s">
        <v>118</v>
      </c>
      <c r="C114" s="6" t="s">
        <v>523</v>
      </c>
      <c r="D114" s="6" t="s">
        <v>25</v>
      </c>
      <c r="E114" s="6"/>
      <c r="F114" s="6"/>
      <c r="G114" s="7"/>
      <c r="H114" s="6"/>
      <c r="I114" s="6"/>
      <c r="J114" s="6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ht="15.0" customHeight="1">
      <c r="A115" s="6"/>
      <c r="B115" s="6"/>
      <c r="C115" s="18" t="s">
        <v>1</v>
      </c>
      <c r="D115" s="18" t="s">
        <v>2</v>
      </c>
      <c r="E115" s="18" t="s">
        <v>45</v>
      </c>
      <c r="F115" s="18" t="s">
        <v>4</v>
      </c>
      <c r="G115" s="18" t="s">
        <v>91</v>
      </c>
      <c r="H115" s="18"/>
      <c r="I115" s="18" t="s">
        <v>5</v>
      </c>
      <c r="J115" s="18" t="s">
        <v>46</v>
      </c>
      <c r="K115" s="18" t="s">
        <v>9</v>
      </c>
      <c r="L115" s="18" t="s">
        <v>11</v>
      </c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ht="15.0" customHeight="1">
      <c r="A116" s="6">
        <v>20.0</v>
      </c>
      <c r="B116" s="64" t="s">
        <v>524</v>
      </c>
      <c r="C116" s="6" t="s">
        <v>524</v>
      </c>
      <c r="D116" s="6" t="s">
        <v>23</v>
      </c>
      <c r="E116" s="6" t="s">
        <v>525</v>
      </c>
      <c r="F116" s="6"/>
      <c r="G116" s="6">
        <v>720.0</v>
      </c>
      <c r="H116" s="6">
        <v>170.0</v>
      </c>
      <c r="I116" s="6" t="s">
        <v>526</v>
      </c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5.0" customHeight="1">
      <c r="A117" s="6"/>
      <c r="B117" s="65" t="s">
        <v>524</v>
      </c>
      <c r="C117" s="6" t="s">
        <v>73</v>
      </c>
      <c r="D117" s="6" t="s">
        <v>23</v>
      </c>
      <c r="E117" s="6" t="s">
        <v>527</v>
      </c>
      <c r="F117" s="6"/>
      <c r="G117" s="7"/>
      <c r="H117" s="6"/>
      <c r="I117" s="6"/>
      <c r="J117" s="6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ht="15.0" customHeight="1">
      <c r="A118" s="6"/>
      <c r="B118" s="65" t="s">
        <v>524</v>
      </c>
      <c r="C118" s="6" t="s">
        <v>528</v>
      </c>
      <c r="D118" s="6" t="s">
        <v>15</v>
      </c>
      <c r="E118" s="6" t="s">
        <v>529</v>
      </c>
      <c r="F118" s="6"/>
      <c r="G118" s="7"/>
      <c r="H118" s="6"/>
      <c r="I118" s="6"/>
      <c r="J118" s="6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ht="15.0" customHeight="1">
      <c r="A119" s="6"/>
      <c r="B119" s="65" t="s">
        <v>524</v>
      </c>
      <c r="C119" s="6" t="s">
        <v>530</v>
      </c>
      <c r="D119" s="6" t="s">
        <v>301</v>
      </c>
      <c r="E119" s="6"/>
      <c r="F119" s="6"/>
      <c r="G119" s="7"/>
      <c r="H119" s="6"/>
      <c r="I119" s="6"/>
      <c r="J119" s="6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ht="15.0" customHeight="1">
      <c r="A120" s="6"/>
      <c r="B120" s="65" t="s">
        <v>524</v>
      </c>
      <c r="C120" s="6" t="s">
        <v>531</v>
      </c>
      <c r="D120" s="6" t="s">
        <v>23</v>
      </c>
      <c r="E120" s="6"/>
      <c r="F120" s="6"/>
      <c r="G120" s="7"/>
      <c r="H120" s="6"/>
      <c r="I120" s="6"/>
      <c r="J120" s="6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ht="15.0" customHeight="1">
      <c r="A121" s="6"/>
      <c r="B121" s="65"/>
      <c r="C121" s="18" t="s">
        <v>1</v>
      </c>
      <c r="D121" s="18" t="s">
        <v>2</v>
      </c>
      <c r="E121" s="18" t="s">
        <v>45</v>
      </c>
      <c r="F121" s="18" t="s">
        <v>4</v>
      </c>
      <c r="G121" s="18" t="s">
        <v>91</v>
      </c>
      <c r="H121" s="18"/>
      <c r="I121" s="18" t="s">
        <v>5</v>
      </c>
      <c r="J121" s="18" t="s">
        <v>46</v>
      </c>
      <c r="K121" s="18" t="s">
        <v>9</v>
      </c>
      <c r="L121" s="18" t="s">
        <v>11</v>
      </c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ht="15.0" customHeight="1">
      <c r="A122" s="6">
        <v>21.0</v>
      </c>
      <c r="B122" s="6" t="s">
        <v>532</v>
      </c>
      <c r="C122" s="6" t="s">
        <v>532</v>
      </c>
      <c r="D122" s="6" t="s">
        <v>30</v>
      </c>
      <c r="E122" s="6" t="s">
        <v>533</v>
      </c>
      <c r="F122" s="6">
        <v>0.0</v>
      </c>
      <c r="G122" s="6">
        <v>550.0</v>
      </c>
      <c r="H122" s="6">
        <v>275.0</v>
      </c>
      <c r="I122" s="6" t="s">
        <v>534</v>
      </c>
      <c r="J122" s="6" t="s">
        <v>535</v>
      </c>
      <c r="K122" s="25" t="str">
        <f>HYPERLINK("mailto:libbyappelo@yahoo.com","libbyappelo@yahoo.com")</f>
        <v>libbyappelo@yahoo.com</v>
      </c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ht="15.0" customHeight="1">
      <c r="A123" s="6"/>
      <c r="B123" s="6" t="s">
        <v>532</v>
      </c>
      <c r="C123" s="6" t="s">
        <v>536</v>
      </c>
      <c r="D123" s="6" t="s">
        <v>15</v>
      </c>
      <c r="E123" s="6"/>
      <c r="F123" s="6"/>
      <c r="G123" s="7"/>
      <c r="H123" s="6"/>
      <c r="I123" s="6"/>
      <c r="J123" s="6"/>
      <c r="K123" s="25" t="str">
        <f>HYPERLINK("mailto:dsuezann@icloud.com","dsuezann@icloud.com")</f>
        <v>dsuezann@icloud.com</v>
      </c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ht="15.0" customHeight="1">
      <c r="A124" s="6"/>
      <c r="B124" s="6" t="s">
        <v>532</v>
      </c>
      <c r="C124" s="6" t="s">
        <v>195</v>
      </c>
      <c r="D124" s="6" t="s">
        <v>301</v>
      </c>
      <c r="E124" s="6"/>
      <c r="F124" s="6"/>
      <c r="G124" s="7"/>
      <c r="H124" s="6"/>
      <c r="I124" s="6"/>
      <c r="J124" s="6"/>
      <c r="K124" s="25" t="str">
        <f>HYPERLINK("mailto:shelby.lewmor@yahoo.com","shelby.lewmor@yahoo.com")</f>
        <v>shelby.lewmor@yahoo.com</v>
      </c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ht="15.0" customHeight="1">
      <c r="A125" s="6"/>
      <c r="B125" s="6" t="s">
        <v>532</v>
      </c>
      <c r="C125" s="6" t="s">
        <v>537</v>
      </c>
      <c r="D125" s="6" t="s">
        <v>30</v>
      </c>
      <c r="E125" s="6"/>
      <c r="F125" s="6"/>
      <c r="G125" s="7"/>
      <c r="H125" s="6"/>
      <c r="I125" s="6"/>
      <c r="J125" s="6"/>
      <c r="K125" s="25" t="str">
        <f>HYPERLINK("mailto:robincameron9@gmail.com","robincameron9@gmail.com")</f>
        <v>robincameron9@gmail.com</v>
      </c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ht="15.0" customHeight="1">
      <c r="A126" s="6"/>
      <c r="B126" s="6" t="s">
        <v>532</v>
      </c>
      <c r="C126" s="6" t="s">
        <v>538</v>
      </c>
      <c r="D126" s="6" t="s">
        <v>25</v>
      </c>
      <c r="E126" s="6"/>
      <c r="F126" s="6"/>
      <c r="G126" s="7"/>
      <c r="H126" s="6"/>
      <c r="I126" s="6"/>
      <c r="J126" s="6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ht="15.0" customHeight="1">
      <c r="A127" s="6"/>
      <c r="B127" s="6"/>
      <c r="C127" s="18" t="s">
        <v>1</v>
      </c>
      <c r="D127" s="18" t="s">
        <v>2</v>
      </c>
      <c r="E127" s="18" t="s">
        <v>45</v>
      </c>
      <c r="F127" s="18" t="s">
        <v>4</v>
      </c>
      <c r="G127" s="18" t="s">
        <v>91</v>
      </c>
      <c r="H127" s="18"/>
      <c r="I127" s="18" t="s">
        <v>5</v>
      </c>
      <c r="J127" s="18" t="s">
        <v>46</v>
      </c>
      <c r="K127" s="18" t="s">
        <v>9</v>
      </c>
      <c r="L127" s="18" t="s">
        <v>11</v>
      </c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ht="15.0" customHeight="1">
      <c r="A128" s="6">
        <v>22.0</v>
      </c>
      <c r="B128" s="6" t="s">
        <v>40</v>
      </c>
      <c r="C128" s="6" t="s">
        <v>40</v>
      </c>
      <c r="D128" s="6" t="s">
        <v>15</v>
      </c>
      <c r="E128" s="6" t="s">
        <v>539</v>
      </c>
      <c r="F128" s="6">
        <v>0.0</v>
      </c>
      <c r="G128" s="6">
        <v>550.0</v>
      </c>
      <c r="H128" s="6">
        <v>0.0</v>
      </c>
      <c r="I128" s="6" t="s">
        <v>249</v>
      </c>
      <c r="J128" s="6" t="s">
        <v>92</v>
      </c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ht="15.0" customHeight="1">
      <c r="A129" s="6"/>
      <c r="B129" s="6" t="s">
        <v>40</v>
      </c>
      <c r="C129" s="6" t="s">
        <v>540</v>
      </c>
      <c r="D129" s="6" t="s">
        <v>15</v>
      </c>
      <c r="E129" s="6"/>
      <c r="F129" s="6"/>
      <c r="G129" s="7"/>
      <c r="H129" s="6"/>
      <c r="I129" s="6"/>
      <c r="J129" s="6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ht="15.0" customHeight="1">
      <c r="A130" s="6"/>
      <c r="B130" s="6" t="s">
        <v>40</v>
      </c>
      <c r="C130" s="6" t="s">
        <v>541</v>
      </c>
      <c r="D130" s="6" t="s">
        <v>301</v>
      </c>
      <c r="E130" s="6"/>
      <c r="F130" s="6"/>
      <c r="G130" s="7"/>
      <c r="H130" s="6"/>
      <c r="I130" s="6"/>
      <c r="J130" s="6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ht="15.0" customHeight="1">
      <c r="A131" s="6"/>
      <c r="B131" s="6" t="s">
        <v>40</v>
      </c>
      <c r="C131" s="6" t="s">
        <v>43</v>
      </c>
      <c r="D131" s="6" t="s">
        <v>301</v>
      </c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ht="15.0" customHeight="1">
      <c r="A132" s="6"/>
      <c r="B132" s="6" t="s">
        <v>40</v>
      </c>
      <c r="C132" s="6" t="s">
        <v>542</v>
      </c>
      <c r="D132" s="6" t="s">
        <v>23</v>
      </c>
      <c r="E132" s="6"/>
      <c r="F132" s="6"/>
      <c r="G132" s="7"/>
      <c r="H132" s="6"/>
      <c r="I132" s="6"/>
      <c r="J132" s="6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ht="15.0" customHeight="1">
      <c r="A133" s="6"/>
      <c r="B133" s="6"/>
      <c r="C133" s="18" t="s">
        <v>1</v>
      </c>
      <c r="D133" s="18" t="s">
        <v>2</v>
      </c>
      <c r="E133" s="18" t="s">
        <v>45</v>
      </c>
      <c r="F133" s="18" t="s">
        <v>4</v>
      </c>
      <c r="G133" s="18" t="s">
        <v>91</v>
      </c>
      <c r="H133" s="18"/>
      <c r="I133" s="18" t="s">
        <v>5</v>
      </c>
      <c r="J133" s="18" t="s">
        <v>46</v>
      </c>
      <c r="K133" s="18" t="s">
        <v>9</v>
      </c>
      <c r="L133" s="18" t="s">
        <v>11</v>
      </c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ht="15.0" customHeight="1">
      <c r="A134" s="6">
        <v>23.0</v>
      </c>
      <c r="B134" s="6" t="s">
        <v>267</v>
      </c>
      <c r="C134" s="6" t="s">
        <v>267</v>
      </c>
      <c r="D134" s="6" t="s">
        <v>30</v>
      </c>
      <c r="E134" s="6" t="s">
        <v>543</v>
      </c>
      <c r="F134" s="6"/>
      <c r="G134" s="6">
        <v>550.0</v>
      </c>
      <c r="H134" s="6">
        <v>315.0</v>
      </c>
      <c r="I134" s="6"/>
      <c r="J134" s="6" t="s">
        <v>361</v>
      </c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ht="15.0" customHeight="1">
      <c r="A135" s="6"/>
      <c r="B135" s="6" t="s">
        <v>267</v>
      </c>
      <c r="C135" s="6" t="s">
        <v>269</v>
      </c>
      <c r="D135" s="6" t="s">
        <v>30</v>
      </c>
      <c r="E135" s="6"/>
      <c r="F135" s="6"/>
      <c r="G135" s="6" t="s">
        <v>421</v>
      </c>
      <c r="H135" s="6" t="s">
        <v>386</v>
      </c>
      <c r="I135" s="6"/>
      <c r="J135" s="6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ht="15.0" customHeight="1">
      <c r="A136" s="6"/>
      <c r="B136" s="6" t="s">
        <v>267</v>
      </c>
      <c r="C136" s="6" t="s">
        <v>544</v>
      </c>
      <c r="D136" s="6" t="s">
        <v>30</v>
      </c>
      <c r="E136" s="6"/>
      <c r="F136" s="6"/>
      <c r="G136" s="7"/>
      <c r="H136" s="6"/>
      <c r="I136" s="6"/>
      <c r="J136" s="6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ht="15.0" customHeight="1">
      <c r="A137" s="6"/>
      <c r="B137" s="6" t="s">
        <v>267</v>
      </c>
      <c r="C137" s="6" t="s">
        <v>545</v>
      </c>
      <c r="D137" s="6" t="s">
        <v>301</v>
      </c>
      <c r="E137" s="6"/>
      <c r="F137" s="6"/>
      <c r="G137" s="7"/>
      <c r="H137" s="6"/>
      <c r="I137" s="6"/>
      <c r="J137" s="6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ht="15.0" customHeight="1">
      <c r="A138" s="6"/>
      <c r="B138" s="6" t="s">
        <v>267</v>
      </c>
      <c r="C138" s="6" t="s">
        <v>546</v>
      </c>
      <c r="D138" s="6" t="s">
        <v>30</v>
      </c>
      <c r="E138" s="6"/>
      <c r="F138" s="6"/>
      <c r="G138" s="7"/>
      <c r="H138" s="6"/>
      <c r="I138" s="6"/>
      <c r="J138" s="6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ht="15.0" customHeight="1">
      <c r="A139" s="6"/>
      <c r="B139" s="6"/>
      <c r="C139" s="18" t="s">
        <v>1</v>
      </c>
      <c r="D139" s="18" t="s">
        <v>2</v>
      </c>
      <c r="E139" s="18" t="s">
        <v>45</v>
      </c>
      <c r="F139" s="18" t="s">
        <v>4</v>
      </c>
      <c r="G139" s="18" t="s">
        <v>91</v>
      </c>
      <c r="H139" s="18"/>
      <c r="I139" s="18" t="s">
        <v>5</v>
      </c>
      <c r="J139" s="18" t="s">
        <v>46</v>
      </c>
      <c r="K139" s="18" t="s">
        <v>9</v>
      </c>
      <c r="L139" s="18" t="s">
        <v>11</v>
      </c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ht="15.0" customHeight="1">
      <c r="A140" s="6">
        <v>24.0</v>
      </c>
      <c r="B140" s="6" t="s">
        <v>547</v>
      </c>
      <c r="C140" s="6" t="s">
        <v>547</v>
      </c>
      <c r="D140" s="6" t="s">
        <v>301</v>
      </c>
      <c r="E140" s="6" t="s">
        <v>548</v>
      </c>
      <c r="F140" s="6">
        <v>0.0</v>
      </c>
      <c r="G140" s="6">
        <v>550.0</v>
      </c>
      <c r="H140" s="6">
        <v>0.0</v>
      </c>
      <c r="I140" s="6" t="s">
        <v>549</v>
      </c>
      <c r="J140" s="6" t="s">
        <v>550</v>
      </c>
      <c r="K140" s="6"/>
      <c r="L140" s="6"/>
      <c r="M140" s="6"/>
      <c r="N140" s="6"/>
      <c r="O140" s="6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ht="15.0" customHeight="1">
      <c r="A141" s="6"/>
      <c r="B141" s="6" t="s">
        <v>547</v>
      </c>
      <c r="C141" s="6" t="s">
        <v>551</v>
      </c>
      <c r="D141" s="6" t="s">
        <v>23</v>
      </c>
      <c r="E141" s="6" t="s">
        <v>552</v>
      </c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ht="15.0" customHeight="1">
      <c r="A142" s="6"/>
      <c r="B142" s="6" t="s">
        <v>547</v>
      </c>
      <c r="C142" s="6" t="s">
        <v>553</v>
      </c>
      <c r="D142" s="6" t="s">
        <v>301</v>
      </c>
      <c r="E142" s="6"/>
      <c r="F142" s="6"/>
      <c r="G142" s="7"/>
      <c r="H142" s="6"/>
      <c r="I142" s="6"/>
      <c r="J142" s="6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ht="15.0" customHeight="1">
      <c r="A143" s="6"/>
      <c r="B143" s="6" t="s">
        <v>547</v>
      </c>
      <c r="C143" s="6" t="s">
        <v>554</v>
      </c>
      <c r="D143" s="6" t="s">
        <v>30</v>
      </c>
      <c r="E143" s="6"/>
      <c r="F143" s="6"/>
      <c r="G143" s="7"/>
      <c r="H143" s="6"/>
      <c r="I143" s="6"/>
      <c r="J143" s="6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ht="15.0" customHeight="1">
      <c r="A144" s="6"/>
      <c r="B144" s="6" t="s">
        <v>547</v>
      </c>
      <c r="C144" s="6" t="s">
        <v>88</v>
      </c>
      <c r="D144" s="6" t="s">
        <v>15</v>
      </c>
      <c r="E144" s="6"/>
      <c r="F144" s="6"/>
      <c r="G144" s="7"/>
      <c r="H144" s="6"/>
      <c r="I144" s="6"/>
      <c r="J144" s="6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ht="15.0" customHeight="1">
      <c r="A145" s="6"/>
      <c r="B145" s="6"/>
      <c r="C145" s="18" t="s">
        <v>1</v>
      </c>
      <c r="D145" s="18" t="s">
        <v>2</v>
      </c>
      <c r="E145" s="18" t="s">
        <v>45</v>
      </c>
      <c r="F145" s="18" t="s">
        <v>4</v>
      </c>
      <c r="G145" s="18" t="s">
        <v>91</v>
      </c>
      <c r="H145" s="18"/>
      <c r="I145" s="18" t="s">
        <v>5</v>
      </c>
      <c r="J145" s="18" t="s">
        <v>46</v>
      </c>
      <c r="K145" s="18" t="s">
        <v>9</v>
      </c>
      <c r="L145" s="18" t="s">
        <v>11</v>
      </c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ht="15.0" customHeight="1">
      <c r="A146" s="6">
        <v>25.0</v>
      </c>
      <c r="B146" s="6" t="s">
        <v>555</v>
      </c>
      <c r="C146" s="6" t="s">
        <v>555</v>
      </c>
      <c r="D146" s="6" t="s">
        <v>30</v>
      </c>
      <c r="E146" s="6"/>
      <c r="F146" s="6"/>
      <c r="G146" s="6">
        <v>550.0</v>
      </c>
      <c r="H146" s="6">
        <v>25.0</v>
      </c>
      <c r="I146" s="6"/>
      <c r="J146" s="6" t="s">
        <v>556</v>
      </c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5.0" customHeight="1">
      <c r="A147" s="6"/>
      <c r="B147" s="6" t="s">
        <v>555</v>
      </c>
      <c r="C147" s="6" t="s">
        <v>557</v>
      </c>
      <c r="D147" s="6" t="s">
        <v>23</v>
      </c>
      <c r="E147" s="6"/>
      <c r="F147" s="6"/>
      <c r="G147" s="6" t="s">
        <v>421</v>
      </c>
      <c r="H147" s="6"/>
      <c r="I147" s="6"/>
      <c r="J147" s="6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ht="15.0" customHeight="1">
      <c r="A148" s="6"/>
      <c r="B148" s="6" t="s">
        <v>555</v>
      </c>
      <c r="C148" s="6" t="s">
        <v>226</v>
      </c>
      <c r="D148" s="6" t="s">
        <v>30</v>
      </c>
      <c r="E148" s="6"/>
      <c r="F148" s="6"/>
      <c r="G148" s="7"/>
      <c r="H148" s="6" t="s">
        <v>558</v>
      </c>
      <c r="I148" s="6"/>
      <c r="J148" s="6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ht="15.0" customHeight="1">
      <c r="A149" s="6"/>
      <c r="B149" s="6" t="s">
        <v>555</v>
      </c>
      <c r="C149" s="6" t="s">
        <v>228</v>
      </c>
      <c r="D149" s="6" t="s">
        <v>25</v>
      </c>
      <c r="E149" s="6"/>
      <c r="F149" s="6"/>
      <c r="G149" s="7"/>
      <c r="H149" s="6"/>
      <c r="I149" s="6"/>
      <c r="J149" s="6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ht="15.0" customHeight="1">
      <c r="A150" s="6"/>
      <c r="B150" s="6" t="s">
        <v>555</v>
      </c>
      <c r="C150" s="6" t="s">
        <v>559</v>
      </c>
      <c r="D150" s="6" t="s">
        <v>23</v>
      </c>
      <c r="E150" s="6"/>
      <c r="F150" s="6"/>
      <c r="G150" s="7"/>
      <c r="H150" s="6"/>
      <c r="I150" s="6"/>
      <c r="J150" s="6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ht="15.0" customHeight="1">
      <c r="A151" s="6"/>
      <c r="B151" s="6"/>
      <c r="C151" s="18" t="s">
        <v>1</v>
      </c>
      <c r="D151" s="18" t="s">
        <v>2</v>
      </c>
      <c r="E151" s="18" t="s">
        <v>45</v>
      </c>
      <c r="F151" s="18" t="s">
        <v>4</v>
      </c>
      <c r="G151" s="18" t="s">
        <v>91</v>
      </c>
      <c r="H151" s="18"/>
      <c r="I151" s="18" t="s">
        <v>5</v>
      </c>
      <c r="J151" s="18" t="s">
        <v>46</v>
      </c>
      <c r="K151" s="18" t="s">
        <v>9</v>
      </c>
      <c r="L151" s="18" t="s">
        <v>11</v>
      </c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ht="15.0" customHeight="1">
      <c r="A152" s="6">
        <v>26.0</v>
      </c>
      <c r="B152" s="6" t="s">
        <v>560</v>
      </c>
      <c r="C152" s="6" t="s">
        <v>561</v>
      </c>
      <c r="D152" s="6" t="s">
        <v>15</v>
      </c>
      <c r="E152" s="6" t="s">
        <v>562</v>
      </c>
      <c r="F152" s="6"/>
      <c r="G152" s="6">
        <v>550.0</v>
      </c>
      <c r="H152" s="6">
        <v>135.0</v>
      </c>
      <c r="I152" s="6" t="s">
        <v>563</v>
      </c>
      <c r="J152" s="6" t="s">
        <v>564</v>
      </c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ht="15.0" customHeight="1">
      <c r="A153" s="6"/>
      <c r="B153" s="6" t="s">
        <v>560</v>
      </c>
      <c r="C153" s="6" t="s">
        <v>565</v>
      </c>
      <c r="D153" s="6" t="s">
        <v>30</v>
      </c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3"/>
      <c r="Q153" s="63"/>
      <c r="R153" s="63"/>
      <c r="S153" s="63"/>
      <c r="T153" s="63"/>
      <c r="U153" s="63"/>
      <c r="V153" s="63"/>
      <c r="W153" s="63"/>
      <c r="X153" s="63"/>
      <c r="Y153" s="63"/>
      <c r="Z153" s="63"/>
    </row>
    <row r="154" ht="15.0" customHeight="1">
      <c r="A154" s="6"/>
      <c r="B154" s="6" t="s">
        <v>560</v>
      </c>
      <c r="C154" s="6" t="s">
        <v>566</v>
      </c>
      <c r="D154" s="6" t="s">
        <v>15</v>
      </c>
      <c r="E154" s="6"/>
      <c r="F154" s="6"/>
      <c r="G154" s="7"/>
      <c r="H154" s="6"/>
      <c r="I154" s="6"/>
      <c r="J154" s="6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ht="15.0" customHeight="1">
      <c r="A155" s="6"/>
      <c r="B155" s="6" t="s">
        <v>560</v>
      </c>
      <c r="C155" s="6" t="s">
        <v>567</v>
      </c>
      <c r="D155" s="6" t="s">
        <v>301</v>
      </c>
      <c r="E155" s="6"/>
      <c r="F155" s="6"/>
      <c r="G155" s="7"/>
      <c r="H155" s="6"/>
      <c r="I155" s="6"/>
      <c r="J155" s="6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ht="15.0" customHeight="1">
      <c r="A156" s="6"/>
      <c r="B156" s="6" t="s">
        <v>560</v>
      </c>
      <c r="C156" s="6" t="s">
        <v>568</v>
      </c>
      <c r="D156" s="6" t="s">
        <v>30</v>
      </c>
      <c r="E156" s="6"/>
      <c r="F156" s="6"/>
      <c r="G156" s="7"/>
      <c r="H156" s="6"/>
      <c r="I156" s="6"/>
      <c r="J156" s="6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ht="15.0" customHeight="1">
      <c r="A157" s="6"/>
      <c r="B157" s="6"/>
      <c r="C157" s="18" t="s">
        <v>1</v>
      </c>
      <c r="D157" s="18" t="s">
        <v>2</v>
      </c>
      <c r="E157" s="18" t="s">
        <v>45</v>
      </c>
      <c r="F157" s="18" t="s">
        <v>4</v>
      </c>
      <c r="G157" s="18" t="s">
        <v>91</v>
      </c>
      <c r="H157" s="18"/>
      <c r="I157" s="18" t="s">
        <v>5</v>
      </c>
      <c r="J157" s="18" t="s">
        <v>46</v>
      </c>
      <c r="K157" s="18" t="s">
        <v>9</v>
      </c>
      <c r="L157" s="18" t="s">
        <v>11</v>
      </c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ht="15.0" customHeight="1">
      <c r="A158" s="6">
        <v>27.0</v>
      </c>
      <c r="B158" s="6" t="s">
        <v>203</v>
      </c>
      <c r="C158" s="6" t="s">
        <v>203</v>
      </c>
      <c r="D158" s="6" t="s">
        <v>301</v>
      </c>
      <c r="E158" s="6" t="s">
        <v>324</v>
      </c>
      <c r="F158" s="6"/>
      <c r="G158" s="6">
        <v>550.0</v>
      </c>
      <c r="H158" s="6"/>
      <c r="I158" s="6" t="s">
        <v>48</v>
      </c>
      <c r="J158" s="6" t="s">
        <v>569</v>
      </c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5.0" customHeight="1">
      <c r="A159" s="6"/>
      <c r="B159" s="12" t="s">
        <v>203</v>
      </c>
      <c r="C159" s="6" t="s">
        <v>570</v>
      </c>
      <c r="D159" s="6" t="s">
        <v>301</v>
      </c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ht="15.0" customHeight="1">
      <c r="A160" s="6"/>
      <c r="B160" s="12" t="s">
        <v>203</v>
      </c>
      <c r="C160" s="6" t="s">
        <v>571</v>
      </c>
      <c r="D160" s="6" t="s">
        <v>30</v>
      </c>
      <c r="E160" s="6"/>
      <c r="F160" s="6"/>
      <c r="G160" s="7"/>
      <c r="H160" s="6"/>
      <c r="I160" s="6"/>
      <c r="J160" s="6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ht="15.0" customHeight="1">
      <c r="A161" s="6"/>
      <c r="B161" s="12" t="s">
        <v>203</v>
      </c>
      <c r="C161" s="6" t="s">
        <v>572</v>
      </c>
      <c r="D161" s="6" t="s">
        <v>30</v>
      </c>
      <c r="E161" s="6"/>
      <c r="F161" s="6"/>
      <c r="G161" s="7"/>
      <c r="H161" s="6"/>
      <c r="I161" s="6"/>
      <c r="J161" s="6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ht="15.0" customHeight="1">
      <c r="A162" s="6"/>
      <c r="B162" s="12" t="s">
        <v>203</v>
      </c>
      <c r="C162" s="6" t="s">
        <v>208</v>
      </c>
      <c r="D162" s="6" t="s">
        <v>23</v>
      </c>
      <c r="E162" s="6"/>
      <c r="F162" s="6"/>
      <c r="G162" s="7"/>
      <c r="H162" s="6"/>
      <c r="I162" s="6"/>
      <c r="J162" s="6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ht="15.0" customHeight="1">
      <c r="A163" s="6"/>
      <c r="B163" s="12"/>
      <c r="C163" s="18" t="s">
        <v>1</v>
      </c>
      <c r="D163" s="18" t="s">
        <v>2</v>
      </c>
      <c r="E163" s="18" t="s">
        <v>45</v>
      </c>
      <c r="F163" s="18" t="s">
        <v>4</v>
      </c>
      <c r="G163" s="18" t="s">
        <v>91</v>
      </c>
      <c r="H163" s="18"/>
      <c r="I163" s="18" t="s">
        <v>5</v>
      </c>
      <c r="J163" s="18" t="s">
        <v>46</v>
      </c>
      <c r="K163" s="18" t="s">
        <v>9</v>
      </c>
      <c r="L163" s="18" t="s">
        <v>11</v>
      </c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ht="15.0" customHeight="1">
      <c r="A164" s="6">
        <v>28.0</v>
      </c>
      <c r="B164" s="6" t="s">
        <v>56</v>
      </c>
      <c r="C164" s="6" t="s">
        <v>56</v>
      </c>
      <c r="D164" s="6" t="s">
        <v>23</v>
      </c>
      <c r="E164" s="6"/>
      <c r="F164" s="6"/>
      <c r="G164" s="6">
        <v>550.0</v>
      </c>
      <c r="H164" s="6"/>
      <c r="I164" s="6" t="s">
        <v>573</v>
      </c>
      <c r="J164" s="6"/>
      <c r="K164" s="6"/>
      <c r="L164" s="25" t="str">
        <f>HYPERLINK("mailto:nicole_russell@hotmail.com","nicole_russell@hotmail.com")</f>
        <v>nicole_russell@hotmail.com</v>
      </c>
      <c r="M164" s="6"/>
      <c r="N164" s="6"/>
      <c r="O164" s="6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ht="15.0" customHeight="1">
      <c r="A165" s="6"/>
      <c r="B165" s="6" t="s">
        <v>56</v>
      </c>
      <c r="C165" s="6" t="s">
        <v>55</v>
      </c>
      <c r="D165" s="6" t="s">
        <v>15</v>
      </c>
      <c r="E165" s="6"/>
      <c r="F165" s="6"/>
      <c r="G165" s="6" t="s">
        <v>421</v>
      </c>
      <c r="H165" s="6"/>
      <c r="I165" s="6"/>
      <c r="J165" s="6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ht="15.0" customHeight="1">
      <c r="A166" s="6"/>
      <c r="B166" s="6" t="s">
        <v>56</v>
      </c>
      <c r="C166" s="6" t="s">
        <v>574</v>
      </c>
      <c r="D166" s="6" t="s">
        <v>30</v>
      </c>
      <c r="E166" s="6"/>
      <c r="F166" s="6"/>
      <c r="G166" s="7"/>
      <c r="H166" s="6"/>
      <c r="I166" s="6"/>
      <c r="J166" s="6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ht="15.0" customHeight="1">
      <c r="A167" s="6"/>
      <c r="B167" s="6" t="s">
        <v>56</v>
      </c>
      <c r="C167" s="6" t="s">
        <v>488</v>
      </c>
      <c r="D167" s="6" t="s">
        <v>30</v>
      </c>
      <c r="E167" s="6"/>
      <c r="F167" s="6"/>
      <c r="G167" s="7"/>
      <c r="H167" s="6"/>
      <c r="I167" s="6"/>
      <c r="J167" s="6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ht="15.0" customHeight="1">
      <c r="A168" s="6"/>
      <c r="B168" s="6" t="s">
        <v>56</v>
      </c>
      <c r="C168" s="6" t="s">
        <v>575</v>
      </c>
      <c r="D168" s="6" t="s">
        <v>30</v>
      </c>
      <c r="E168" s="6"/>
      <c r="F168" s="6"/>
      <c r="G168" s="7"/>
      <c r="H168" s="6"/>
      <c r="I168" s="6"/>
      <c r="J168" s="6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ht="15.0" customHeight="1">
      <c r="A169" s="6"/>
      <c r="B169" s="6"/>
      <c r="C169" s="18" t="s">
        <v>1</v>
      </c>
      <c r="D169" s="18" t="s">
        <v>2</v>
      </c>
      <c r="E169" s="18" t="s">
        <v>45</v>
      </c>
      <c r="F169" s="18" t="s">
        <v>4</v>
      </c>
      <c r="G169" s="18" t="s">
        <v>91</v>
      </c>
      <c r="H169" s="18"/>
      <c r="I169" s="18" t="s">
        <v>5</v>
      </c>
      <c r="J169" s="18" t="s">
        <v>46</v>
      </c>
      <c r="K169" s="18" t="s">
        <v>9</v>
      </c>
      <c r="L169" s="18" t="s">
        <v>11</v>
      </c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ht="15.0" customHeight="1">
      <c r="A170" s="6">
        <v>29.0</v>
      </c>
      <c r="B170" s="6" t="s">
        <v>262</v>
      </c>
      <c r="C170" s="6" t="s">
        <v>262</v>
      </c>
      <c r="D170" s="6" t="s">
        <v>15</v>
      </c>
      <c r="E170" s="6" t="s">
        <v>576</v>
      </c>
      <c r="F170" s="6">
        <v>0.0</v>
      </c>
      <c r="G170" s="6">
        <v>550.0</v>
      </c>
      <c r="H170" s="6"/>
      <c r="I170" s="6" t="s">
        <v>577</v>
      </c>
      <c r="J170" s="6" t="s">
        <v>355</v>
      </c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ht="15.0" customHeight="1">
      <c r="A171" s="6"/>
      <c r="B171" s="6" t="s">
        <v>262</v>
      </c>
      <c r="C171" s="6" t="s">
        <v>578</v>
      </c>
      <c r="D171" s="6" t="s">
        <v>301</v>
      </c>
      <c r="E171" s="6"/>
      <c r="F171" s="6" t="s">
        <v>458</v>
      </c>
      <c r="G171" s="7"/>
      <c r="H171" s="6"/>
      <c r="I171" s="6"/>
      <c r="J171" s="6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ht="15.0" customHeight="1">
      <c r="A172" s="6"/>
      <c r="B172" s="6" t="s">
        <v>262</v>
      </c>
      <c r="C172" s="6" t="s">
        <v>579</v>
      </c>
      <c r="D172" s="6" t="s">
        <v>301</v>
      </c>
      <c r="E172" s="6"/>
      <c r="F172" s="6"/>
      <c r="G172" s="7"/>
      <c r="H172" s="6"/>
      <c r="I172" s="6"/>
      <c r="J172" s="6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ht="15.0" customHeight="1">
      <c r="A173" s="6"/>
      <c r="B173" s="6" t="s">
        <v>262</v>
      </c>
      <c r="C173" s="6" t="s">
        <v>260</v>
      </c>
      <c r="D173" s="6" t="s">
        <v>301</v>
      </c>
      <c r="E173" s="6"/>
      <c r="F173" s="6"/>
      <c r="G173" s="7"/>
      <c r="H173" s="6"/>
      <c r="I173" s="6"/>
      <c r="J173" s="6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ht="15.0" customHeight="1">
      <c r="A174" s="6"/>
      <c r="B174" s="6" t="s">
        <v>262</v>
      </c>
      <c r="C174" s="6" t="s">
        <v>580</v>
      </c>
      <c r="D174" s="6" t="s">
        <v>25</v>
      </c>
      <c r="E174" s="6"/>
      <c r="F174" s="6"/>
      <c r="G174" s="7"/>
      <c r="H174" s="6"/>
      <c r="I174" s="6"/>
      <c r="J174" s="6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ht="15.0" customHeight="1">
      <c r="A175" s="6"/>
      <c r="B175" s="6"/>
      <c r="C175" s="18" t="s">
        <v>1</v>
      </c>
      <c r="D175" s="18" t="s">
        <v>2</v>
      </c>
      <c r="E175" s="18" t="s">
        <v>45</v>
      </c>
      <c r="F175" s="18" t="s">
        <v>4</v>
      </c>
      <c r="G175" s="18" t="s">
        <v>91</v>
      </c>
      <c r="H175" s="18"/>
      <c r="I175" s="18" t="s">
        <v>5</v>
      </c>
      <c r="J175" s="18" t="s">
        <v>46</v>
      </c>
      <c r="K175" s="18" t="s">
        <v>9</v>
      </c>
      <c r="L175" s="18" t="s">
        <v>11</v>
      </c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ht="15.0" customHeight="1">
      <c r="A176" s="6">
        <v>30.0</v>
      </c>
      <c r="B176" s="64" t="s">
        <v>160</v>
      </c>
      <c r="C176" s="6" t="s">
        <v>581</v>
      </c>
      <c r="D176" s="6" t="s">
        <v>23</v>
      </c>
      <c r="E176" s="6" t="s">
        <v>582</v>
      </c>
      <c r="F176" s="6"/>
      <c r="G176" s="6" t="s">
        <v>583</v>
      </c>
      <c r="H176" s="6">
        <v>70.0</v>
      </c>
      <c r="I176" s="6" t="s">
        <v>584</v>
      </c>
      <c r="J176" s="6" t="s">
        <v>307</v>
      </c>
      <c r="K176" s="7"/>
      <c r="L176" s="25" t="str">
        <f>HYPERLINK("mailto:engstrom1174@hotmail.com","engstrom1174@hotmail.com")</f>
        <v>engstrom1174@hotmail.com</v>
      </c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ht="15.0" customHeight="1">
      <c r="A177" s="6"/>
      <c r="B177" s="64" t="s">
        <v>160</v>
      </c>
      <c r="C177" s="6" t="s">
        <v>585</v>
      </c>
      <c r="D177" s="6" t="s">
        <v>23</v>
      </c>
      <c r="E177" s="6"/>
      <c r="F177" s="6"/>
      <c r="G177" s="7"/>
      <c r="H177" s="6" t="s">
        <v>586</v>
      </c>
      <c r="I177" s="6"/>
      <c r="J177" s="6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ht="15.0" customHeight="1">
      <c r="A178" s="6"/>
      <c r="B178" s="64" t="s">
        <v>160</v>
      </c>
      <c r="C178" s="6" t="s">
        <v>587</v>
      </c>
      <c r="D178" s="6" t="s">
        <v>15</v>
      </c>
      <c r="E178" s="6"/>
      <c r="F178" s="6"/>
      <c r="G178" s="7"/>
      <c r="H178" s="6"/>
      <c r="I178" s="6"/>
      <c r="J178" s="6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ht="15.0" customHeight="1">
      <c r="A179" s="6"/>
      <c r="B179" s="64" t="s">
        <v>160</v>
      </c>
      <c r="C179" s="6" t="s">
        <v>588</v>
      </c>
      <c r="D179" s="6" t="s">
        <v>15</v>
      </c>
      <c r="E179" s="6"/>
      <c r="F179" s="6"/>
      <c r="G179" s="7"/>
      <c r="H179" s="6"/>
      <c r="I179" s="6"/>
      <c r="J179" s="6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ht="15.0" customHeight="1">
      <c r="A180" s="6"/>
      <c r="B180" s="64" t="s">
        <v>160</v>
      </c>
      <c r="C180" s="6" t="s">
        <v>167</v>
      </c>
      <c r="D180" s="6" t="s">
        <v>23</v>
      </c>
      <c r="E180" s="6"/>
      <c r="F180" s="6"/>
      <c r="G180" s="7"/>
      <c r="H180" s="6"/>
      <c r="I180" s="6"/>
      <c r="J180" s="6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ht="15.0" customHeight="1">
      <c r="A181" s="6"/>
      <c r="B181" s="64"/>
      <c r="C181" s="18" t="s">
        <v>1</v>
      </c>
      <c r="D181" s="18" t="s">
        <v>2</v>
      </c>
      <c r="E181" s="18" t="s">
        <v>45</v>
      </c>
      <c r="F181" s="18" t="s">
        <v>4</v>
      </c>
      <c r="G181" s="18" t="s">
        <v>91</v>
      </c>
      <c r="H181" s="18"/>
      <c r="I181" s="18" t="s">
        <v>5</v>
      </c>
      <c r="J181" s="18" t="s">
        <v>46</v>
      </c>
      <c r="K181" s="18" t="s">
        <v>9</v>
      </c>
      <c r="L181" s="18" t="s">
        <v>11</v>
      </c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ht="15.0" customHeight="1">
      <c r="A182" s="6">
        <v>31.0</v>
      </c>
      <c r="B182" s="64" t="s">
        <v>589</v>
      </c>
      <c r="C182" s="6" t="s">
        <v>589</v>
      </c>
      <c r="D182" s="6" t="s">
        <v>30</v>
      </c>
      <c r="E182" s="6" t="s">
        <v>590</v>
      </c>
      <c r="F182" s="6">
        <v>0.0</v>
      </c>
      <c r="G182" s="6">
        <v>550.0</v>
      </c>
      <c r="H182" s="6"/>
      <c r="I182" s="6" t="s">
        <v>591</v>
      </c>
      <c r="J182" s="6" t="s">
        <v>592</v>
      </c>
      <c r="K182" s="6"/>
      <c r="L182" s="25" t="str">
        <f>HYPERLINK("mailto:rachel.lovett@aol.com","rachel.lovett@aol.com")</f>
        <v>rachel.lovett@aol.com</v>
      </c>
      <c r="M182" s="6"/>
      <c r="N182" s="6"/>
      <c r="O182" s="6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ht="15.0" customHeight="1">
      <c r="A183" s="6"/>
      <c r="B183" s="64" t="s">
        <v>589</v>
      </c>
      <c r="C183" s="6" t="s">
        <v>593</v>
      </c>
      <c r="D183" s="6" t="s">
        <v>15</v>
      </c>
      <c r="E183" s="6" t="s">
        <v>594</v>
      </c>
      <c r="F183" s="6"/>
      <c r="G183" s="7"/>
      <c r="H183" s="6"/>
      <c r="I183" s="6"/>
      <c r="J183" s="6"/>
      <c r="K183" s="7"/>
      <c r="L183" s="25" t="str">
        <f>HYPERLINK("mailto:kmeasner1957@gmail.com","kmeasner1957@gmail.com")</f>
        <v>kmeasner1957@gmail.com</v>
      </c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ht="15.0" customHeight="1">
      <c r="A184" s="6"/>
      <c r="B184" s="64" t="s">
        <v>589</v>
      </c>
      <c r="C184" s="6" t="s">
        <v>595</v>
      </c>
      <c r="D184" s="6" t="s">
        <v>15</v>
      </c>
      <c r="E184" s="6" t="s">
        <v>596</v>
      </c>
      <c r="F184" s="6"/>
      <c r="G184" s="7"/>
      <c r="H184" s="6"/>
      <c r="I184" s="6"/>
      <c r="J184" s="6"/>
      <c r="K184" s="7"/>
      <c r="L184" s="25" t="str">
        <f>HYPERLINK("mailto:jennifercarrion@live.com","jennifercarrion@live.com")</f>
        <v>jennifercarrion@live.com</v>
      </c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ht="15.0" customHeight="1">
      <c r="A185" s="6"/>
      <c r="B185" s="64" t="s">
        <v>589</v>
      </c>
      <c r="C185" s="6" t="s">
        <v>597</v>
      </c>
      <c r="D185" s="6" t="s">
        <v>15</v>
      </c>
      <c r="E185" s="6" t="s">
        <v>598</v>
      </c>
      <c r="F185" s="6"/>
      <c r="G185" s="7"/>
      <c r="H185" s="6"/>
      <c r="I185" s="6"/>
      <c r="J185" s="6"/>
      <c r="K185" s="7"/>
      <c r="L185" s="25" t="str">
        <f>HYPERLINK("mailto:ditto@vistanet.net","ditto@vistanet.net")</f>
        <v>ditto@vistanet.net</v>
      </c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ht="15.0" customHeight="1">
      <c r="A186" s="6"/>
      <c r="B186" s="64" t="s">
        <v>589</v>
      </c>
      <c r="C186" s="6" t="s">
        <v>599</v>
      </c>
      <c r="D186" s="6" t="s">
        <v>23</v>
      </c>
      <c r="E186" s="6" t="s">
        <v>600</v>
      </c>
      <c r="F186" s="6"/>
      <c r="G186" s="7"/>
      <c r="H186" s="6"/>
      <c r="I186" s="6"/>
      <c r="J186" s="6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ht="15.0" customHeight="1">
      <c r="A187" s="6"/>
      <c r="B187" s="64"/>
      <c r="C187" s="18" t="s">
        <v>1</v>
      </c>
      <c r="D187" s="18" t="s">
        <v>2</v>
      </c>
      <c r="E187" s="18" t="s">
        <v>45</v>
      </c>
      <c r="F187" s="18" t="s">
        <v>4</v>
      </c>
      <c r="G187" s="18" t="s">
        <v>91</v>
      </c>
      <c r="H187" s="18"/>
      <c r="I187" s="18" t="s">
        <v>5</v>
      </c>
      <c r="J187" s="18" t="s">
        <v>46</v>
      </c>
      <c r="K187" s="18" t="s">
        <v>9</v>
      </c>
      <c r="L187" s="18" t="s">
        <v>11</v>
      </c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ht="15.0" customHeight="1">
      <c r="A188" s="6">
        <v>32.0</v>
      </c>
      <c r="B188" s="64" t="s">
        <v>601</v>
      </c>
      <c r="C188" s="6" t="s">
        <v>601</v>
      </c>
      <c r="D188" s="6" t="s">
        <v>15</v>
      </c>
      <c r="E188" s="6" t="s">
        <v>602</v>
      </c>
      <c r="F188" s="6">
        <v>0.0</v>
      </c>
      <c r="G188" s="6">
        <v>550.0</v>
      </c>
      <c r="H188" s="6">
        <v>0.0</v>
      </c>
      <c r="I188" s="6" t="s">
        <v>603</v>
      </c>
      <c r="J188" s="6" t="s">
        <v>239</v>
      </c>
      <c r="K188" s="7"/>
      <c r="L188" s="25" t="str">
        <f>HYPERLINK("mailto:robin@specialeffectsbg.com","robin@specialeffectsbg.com")</f>
        <v>robin@specialeffectsbg.com</v>
      </c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ht="15.0" customHeight="1">
      <c r="A189" s="6"/>
      <c r="B189" s="64" t="s">
        <v>601</v>
      </c>
      <c r="C189" s="6" t="s">
        <v>101</v>
      </c>
      <c r="D189" s="6" t="s">
        <v>30</v>
      </c>
      <c r="E189" s="6" t="s">
        <v>237</v>
      </c>
      <c r="F189" s="6"/>
      <c r="G189" s="7"/>
      <c r="H189" s="6"/>
      <c r="I189" s="6"/>
      <c r="J189" s="6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ht="15.0" customHeight="1">
      <c r="A190" s="6"/>
      <c r="B190" s="64" t="s">
        <v>601</v>
      </c>
      <c r="C190" s="6" t="s">
        <v>102</v>
      </c>
      <c r="D190" s="6" t="s">
        <v>30</v>
      </c>
      <c r="E190" s="6" t="s">
        <v>240</v>
      </c>
      <c r="F190" s="6"/>
      <c r="G190" s="7"/>
      <c r="H190" s="6"/>
      <c r="I190" s="6"/>
      <c r="J190" s="6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ht="15.0" customHeight="1">
      <c r="A191" s="6"/>
      <c r="B191" s="64" t="s">
        <v>601</v>
      </c>
      <c r="C191" s="6" t="s">
        <v>103</v>
      </c>
      <c r="D191" s="6" t="s">
        <v>301</v>
      </c>
      <c r="E191" s="6" t="s">
        <v>243</v>
      </c>
      <c r="F191" s="6"/>
      <c r="G191" s="7"/>
      <c r="H191" s="6"/>
      <c r="I191" s="6"/>
      <c r="J191" s="6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ht="15.0" customHeight="1">
      <c r="A192" s="6"/>
      <c r="B192" s="64" t="s">
        <v>601</v>
      </c>
      <c r="C192" s="6" t="s">
        <v>106</v>
      </c>
      <c r="D192" s="6" t="s">
        <v>23</v>
      </c>
      <c r="E192" s="6" t="s">
        <v>247</v>
      </c>
      <c r="F192" s="6"/>
      <c r="G192" s="7"/>
      <c r="H192" s="6"/>
      <c r="I192" s="6"/>
      <c r="J192" s="6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ht="15.0" customHeight="1">
      <c r="A193" s="6"/>
      <c r="B193" s="64"/>
      <c r="C193" s="18" t="s">
        <v>1</v>
      </c>
      <c r="D193" s="18" t="s">
        <v>2</v>
      </c>
      <c r="E193" s="18" t="s">
        <v>45</v>
      </c>
      <c r="F193" s="18" t="s">
        <v>4</v>
      </c>
      <c r="G193" s="18" t="s">
        <v>91</v>
      </c>
      <c r="H193" s="18"/>
      <c r="I193" s="18" t="s">
        <v>5</v>
      </c>
      <c r="J193" s="18" t="s">
        <v>46</v>
      </c>
      <c r="K193" s="18" t="s">
        <v>9</v>
      </c>
      <c r="L193" s="18" t="s">
        <v>11</v>
      </c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ht="15.0" customHeight="1">
      <c r="A194" s="6">
        <v>33.0</v>
      </c>
      <c r="B194" s="62" t="s">
        <v>604</v>
      </c>
      <c r="C194" s="64" t="s">
        <v>604</v>
      </c>
      <c r="D194" s="64" t="s">
        <v>30</v>
      </c>
      <c r="E194" s="64" t="s">
        <v>605</v>
      </c>
      <c r="F194" s="64"/>
      <c r="G194" s="64">
        <v>550.0</v>
      </c>
      <c r="H194" s="64">
        <v>0.0</v>
      </c>
      <c r="I194" s="6"/>
      <c r="J194" s="64" t="s">
        <v>606</v>
      </c>
      <c r="K194" s="64"/>
      <c r="L194" s="66" t="str">
        <f>HYPERLINK("mailto:shouser177@gmail.com","shouser177@gmail.com")</f>
        <v>shouser177@gmail.com</v>
      </c>
      <c r="M194" s="6"/>
      <c r="N194" s="6"/>
      <c r="O194" s="6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ht="15.0" customHeight="1">
      <c r="A195" s="6"/>
      <c r="B195" s="64" t="s">
        <v>604</v>
      </c>
      <c r="C195" s="6" t="s">
        <v>607</v>
      </c>
      <c r="D195" s="6" t="s">
        <v>15</v>
      </c>
      <c r="E195" s="6" t="s">
        <v>608</v>
      </c>
      <c r="F195" s="6"/>
      <c r="G195" s="7"/>
      <c r="H195" s="6"/>
      <c r="I195" s="6"/>
      <c r="J195" s="6"/>
      <c r="K195" s="7"/>
      <c r="L195" s="25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ht="15.0" customHeight="1">
      <c r="A196" s="6"/>
      <c r="B196" s="64" t="s">
        <v>604</v>
      </c>
      <c r="C196" s="6" t="s">
        <v>609</v>
      </c>
      <c r="D196" s="6" t="s">
        <v>25</v>
      </c>
      <c r="E196" s="6" t="s">
        <v>610</v>
      </c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5.0" customHeight="1">
      <c r="A197" s="6"/>
      <c r="B197" s="64" t="s">
        <v>604</v>
      </c>
      <c r="C197" s="6" t="s">
        <v>611</v>
      </c>
      <c r="D197" s="6" t="s">
        <v>30</v>
      </c>
      <c r="E197" s="6" t="s">
        <v>612</v>
      </c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5.0" customHeight="1">
      <c r="A198" s="6"/>
      <c r="B198" s="64" t="s">
        <v>604</v>
      </c>
      <c r="C198" s="6" t="s">
        <v>613</v>
      </c>
      <c r="D198" s="6" t="s">
        <v>23</v>
      </c>
      <c r="E198" s="6" t="s">
        <v>614</v>
      </c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5.0" customHeight="1">
      <c r="A199" s="6"/>
      <c r="B199" s="64"/>
      <c r="C199" s="18" t="s">
        <v>1</v>
      </c>
      <c r="D199" s="18" t="s">
        <v>2</v>
      </c>
      <c r="E199" s="18" t="s">
        <v>45</v>
      </c>
      <c r="F199" s="18" t="s">
        <v>4</v>
      </c>
      <c r="G199" s="18" t="s">
        <v>91</v>
      </c>
      <c r="H199" s="18"/>
      <c r="I199" s="18" t="s">
        <v>5</v>
      </c>
      <c r="J199" s="18" t="s">
        <v>46</v>
      </c>
      <c r="K199" s="18" t="s">
        <v>9</v>
      </c>
      <c r="L199" s="18" t="s">
        <v>11</v>
      </c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5.0" customHeight="1">
      <c r="A200" s="6">
        <v>34.0</v>
      </c>
      <c r="B200" s="6" t="s">
        <v>615</v>
      </c>
      <c r="C200" s="6" t="s">
        <v>615</v>
      </c>
      <c r="D200" s="6" t="s">
        <v>30</v>
      </c>
      <c r="E200" s="6" t="s">
        <v>616</v>
      </c>
      <c r="F200" s="6">
        <v>0.0</v>
      </c>
      <c r="G200" s="6">
        <v>550.0</v>
      </c>
      <c r="H200" s="6">
        <v>0.0</v>
      </c>
      <c r="I200" s="6" t="s">
        <v>317</v>
      </c>
      <c r="J200" s="6" t="s">
        <v>617</v>
      </c>
      <c r="K200" s="25" t="str">
        <f>HYPERLINK("mailto:lemonbayfl@yahoo.com","lemonbayfl@yahoo.com")</f>
        <v>lemonbayfl@yahoo.com</v>
      </c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5.0" customHeight="1">
      <c r="A201" s="6"/>
      <c r="B201" s="6" t="s">
        <v>615</v>
      </c>
      <c r="C201" s="6" t="s">
        <v>618</v>
      </c>
      <c r="D201" s="6" t="s">
        <v>301</v>
      </c>
      <c r="E201" s="6"/>
      <c r="F201" s="6"/>
      <c r="G201" s="7"/>
      <c r="H201" s="6"/>
      <c r="I201" s="6"/>
      <c r="J201" s="6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ht="15.0" customHeight="1">
      <c r="A202" s="6"/>
      <c r="B202" s="6" t="s">
        <v>615</v>
      </c>
      <c r="C202" s="6" t="s">
        <v>619</v>
      </c>
      <c r="D202" s="6" t="s">
        <v>15</v>
      </c>
      <c r="E202" s="6"/>
      <c r="F202" s="6"/>
      <c r="G202" s="7"/>
      <c r="H202" s="6"/>
      <c r="I202" s="6"/>
      <c r="J202" s="6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ht="15.0" customHeight="1">
      <c r="A203" s="6"/>
      <c r="B203" s="6" t="s">
        <v>615</v>
      </c>
      <c r="C203" s="6" t="s">
        <v>620</v>
      </c>
      <c r="D203" s="6" t="s">
        <v>23</v>
      </c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ht="15.0" customHeight="1">
      <c r="A204" s="6"/>
      <c r="B204" s="6" t="s">
        <v>615</v>
      </c>
      <c r="C204" s="6" t="s">
        <v>621</v>
      </c>
      <c r="D204" s="6" t="s">
        <v>23</v>
      </c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5.0" customHeight="1">
      <c r="A205" s="6"/>
      <c r="B205" s="6"/>
      <c r="C205" s="18" t="s">
        <v>1</v>
      </c>
      <c r="D205" s="18" t="s">
        <v>2</v>
      </c>
      <c r="E205" s="18" t="s">
        <v>45</v>
      </c>
      <c r="F205" s="18" t="s">
        <v>4</v>
      </c>
      <c r="G205" s="18" t="s">
        <v>91</v>
      </c>
      <c r="H205" s="18"/>
      <c r="I205" s="18" t="s">
        <v>5</v>
      </c>
      <c r="J205" s="18" t="s">
        <v>46</v>
      </c>
      <c r="K205" s="18" t="s">
        <v>9</v>
      </c>
      <c r="L205" s="18" t="s">
        <v>11</v>
      </c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5.0" customHeight="1">
      <c r="A206" s="6">
        <v>35.0</v>
      </c>
      <c r="B206" s="6" t="s">
        <v>622</v>
      </c>
      <c r="C206" s="6" t="s">
        <v>622</v>
      </c>
      <c r="D206" s="6" t="s">
        <v>15</v>
      </c>
      <c r="E206" s="6" t="s">
        <v>623</v>
      </c>
      <c r="F206" s="6">
        <v>0.0</v>
      </c>
      <c r="G206" s="6">
        <v>550.0</v>
      </c>
      <c r="H206" s="6"/>
      <c r="I206" s="6" t="s">
        <v>365</v>
      </c>
      <c r="J206" s="6" t="s">
        <v>624</v>
      </c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ht="15.0" customHeight="1">
      <c r="A207" s="6"/>
      <c r="B207" s="6" t="s">
        <v>622</v>
      </c>
      <c r="C207" s="6" t="s">
        <v>625</v>
      </c>
      <c r="D207" s="6" t="s">
        <v>301</v>
      </c>
      <c r="E207" s="6"/>
      <c r="F207" s="6"/>
      <c r="G207" s="6" t="s">
        <v>421</v>
      </c>
      <c r="H207" s="6"/>
      <c r="I207" s="6"/>
      <c r="J207" s="6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ht="15.0" customHeight="1">
      <c r="A208" s="6"/>
      <c r="B208" s="6" t="s">
        <v>622</v>
      </c>
      <c r="C208" s="6" t="s">
        <v>626</v>
      </c>
      <c r="D208" s="6" t="s">
        <v>30</v>
      </c>
      <c r="E208" s="6"/>
      <c r="F208" s="6"/>
      <c r="G208" s="7"/>
      <c r="H208" s="6"/>
      <c r="I208" s="6"/>
      <c r="J208" s="6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ht="15.0" customHeight="1">
      <c r="A209" s="6"/>
      <c r="B209" s="6" t="s">
        <v>622</v>
      </c>
      <c r="C209" s="6" t="s">
        <v>627</v>
      </c>
      <c r="D209" s="6" t="s">
        <v>15</v>
      </c>
      <c r="E209" s="6"/>
      <c r="F209" s="6"/>
      <c r="G209" s="7"/>
      <c r="H209" s="6"/>
      <c r="I209" s="6"/>
      <c r="J209" s="6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ht="15.0" customHeight="1">
      <c r="A210" s="6"/>
      <c r="B210" s="6" t="s">
        <v>622</v>
      </c>
      <c r="C210" s="6" t="s">
        <v>628</v>
      </c>
      <c r="D210" s="6" t="s">
        <v>15</v>
      </c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5.0" customHeight="1">
      <c r="A211" s="6"/>
      <c r="B211" s="6"/>
      <c r="C211" s="6"/>
      <c r="D211" s="7"/>
      <c r="E211" s="6"/>
      <c r="F211" s="6"/>
      <c r="G211" s="7"/>
      <c r="H211" s="6"/>
      <c r="I211" s="6"/>
      <c r="J211" s="6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ht="15.0" customHeight="1">
      <c r="A212" s="6"/>
      <c r="B212" s="6"/>
      <c r="C212" s="6"/>
      <c r="D212" s="7"/>
      <c r="E212" s="6"/>
      <c r="F212" s="6"/>
      <c r="G212" s="7"/>
      <c r="H212" s="6"/>
      <c r="I212" s="6"/>
      <c r="J212" s="6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ht="15.0" customHeight="1">
      <c r="A213" s="6"/>
      <c r="B213" s="6"/>
      <c r="C213" s="6"/>
      <c r="D213" s="7"/>
      <c r="E213" s="6"/>
      <c r="F213" s="6"/>
      <c r="G213" s="7"/>
      <c r="H213" s="6"/>
      <c r="I213" s="6"/>
      <c r="J213" s="6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ht="15.0" customHeight="1">
      <c r="A214" s="6"/>
      <c r="B214" s="6"/>
      <c r="C214" s="6"/>
      <c r="D214" s="7"/>
      <c r="E214" s="6"/>
      <c r="F214" s="6"/>
      <c r="G214" s="7"/>
      <c r="H214" s="6"/>
      <c r="I214" s="6"/>
      <c r="J214" s="6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ht="15.0" customHeight="1">
      <c r="A215" s="6"/>
      <c r="B215" s="6"/>
      <c r="C215" s="6"/>
      <c r="D215" s="7"/>
      <c r="E215" s="6"/>
      <c r="F215" s="6"/>
      <c r="G215" s="7"/>
      <c r="H215" s="6"/>
      <c r="I215" s="6"/>
      <c r="J215" s="6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ht="15.0" customHeight="1">
      <c r="A216" s="6"/>
      <c r="B216" s="6"/>
      <c r="C216" s="6"/>
      <c r="D216" s="7"/>
      <c r="E216" s="6"/>
      <c r="F216" s="6"/>
      <c r="G216" s="7"/>
      <c r="H216" s="6"/>
      <c r="I216" s="6"/>
      <c r="J216" s="6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ht="15.0" customHeight="1">
      <c r="A217" s="6"/>
      <c r="B217" s="6"/>
      <c r="C217" s="6"/>
      <c r="D217" s="7"/>
      <c r="E217" s="6"/>
      <c r="F217" s="6"/>
      <c r="G217" s="7"/>
      <c r="H217" s="6"/>
      <c r="I217" s="6"/>
      <c r="J217" s="6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ht="15.0" customHeight="1">
      <c r="A218" s="6"/>
      <c r="B218" s="6"/>
      <c r="C218" s="6"/>
      <c r="D218" s="7"/>
      <c r="E218" s="6"/>
      <c r="F218" s="6"/>
      <c r="G218" s="7"/>
      <c r="H218" s="6"/>
      <c r="I218" s="6"/>
      <c r="J218" s="6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ht="15.0" customHeight="1">
      <c r="A219" s="6"/>
      <c r="B219" s="6"/>
      <c r="C219" s="6"/>
      <c r="D219" s="7"/>
      <c r="E219" s="6"/>
      <c r="F219" s="6"/>
      <c r="G219" s="7"/>
      <c r="H219" s="6"/>
      <c r="I219" s="6"/>
      <c r="J219" s="6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ht="15.0" customHeight="1">
      <c r="A220" s="6"/>
      <c r="B220" s="6"/>
      <c r="C220" s="6"/>
      <c r="D220" s="7"/>
      <c r="E220" s="6"/>
      <c r="F220" s="6"/>
      <c r="G220" s="7"/>
      <c r="H220" s="6"/>
      <c r="I220" s="6"/>
      <c r="J220" s="6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ht="15.0" customHeight="1">
      <c r="A221" s="6"/>
      <c r="B221" s="6"/>
      <c r="C221" s="6"/>
      <c r="D221" s="7"/>
      <c r="E221" s="6"/>
      <c r="F221" s="6"/>
      <c r="G221" s="7"/>
      <c r="H221" s="6"/>
      <c r="I221" s="6"/>
      <c r="J221" s="6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ht="15.0" customHeight="1">
      <c r="A222" s="6"/>
      <c r="B222" s="6"/>
      <c r="C222" s="6"/>
      <c r="D222" s="7"/>
      <c r="E222" s="6"/>
      <c r="F222" s="6"/>
      <c r="G222" s="7"/>
      <c r="H222" s="6"/>
      <c r="I222" s="6"/>
      <c r="J222" s="6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ht="15.0" customHeight="1">
      <c r="A223" s="6"/>
      <c r="B223" s="6"/>
      <c r="C223" s="6"/>
      <c r="D223" s="7"/>
      <c r="E223" s="6"/>
      <c r="F223" s="6"/>
      <c r="G223" s="7"/>
      <c r="H223" s="6"/>
      <c r="I223" s="6"/>
      <c r="J223" s="6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ht="15.0" customHeight="1">
      <c r="A224" s="6"/>
      <c r="B224" s="6"/>
      <c r="C224" s="6"/>
      <c r="D224" s="7"/>
      <c r="E224" s="6"/>
      <c r="F224" s="6"/>
      <c r="G224" s="7"/>
      <c r="H224" s="6"/>
      <c r="I224" s="6"/>
      <c r="J224" s="6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ht="15.0" customHeight="1">
      <c r="A225" s="6"/>
      <c r="B225" s="6"/>
      <c r="C225" s="6"/>
      <c r="D225" s="7"/>
      <c r="E225" s="6"/>
      <c r="F225" s="6"/>
      <c r="G225" s="7"/>
      <c r="H225" s="6"/>
      <c r="I225" s="6"/>
      <c r="J225" s="6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ht="15.0" customHeight="1">
      <c r="A226" s="6"/>
      <c r="B226" s="6"/>
      <c r="C226" s="6"/>
      <c r="D226" s="7"/>
      <c r="E226" s="6"/>
      <c r="F226" s="6"/>
      <c r="G226" s="7"/>
      <c r="H226" s="6"/>
      <c r="I226" s="6"/>
      <c r="J226" s="6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ht="15.0" customHeight="1">
      <c r="A227" s="6"/>
      <c r="B227" s="6"/>
      <c r="C227" s="6"/>
      <c r="D227" s="7"/>
      <c r="E227" s="6"/>
      <c r="F227" s="6"/>
      <c r="G227" s="7"/>
      <c r="H227" s="6"/>
      <c r="I227" s="6"/>
      <c r="J227" s="6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ht="15.0" customHeight="1">
      <c r="A228" s="6"/>
      <c r="B228" s="6"/>
      <c r="C228" s="6"/>
      <c r="D228" s="7"/>
      <c r="E228" s="6"/>
      <c r="F228" s="6"/>
      <c r="G228" s="7"/>
      <c r="H228" s="6"/>
      <c r="I228" s="6"/>
      <c r="J228" s="6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ht="15.0" customHeight="1">
      <c r="A229" s="6"/>
      <c r="B229" s="6"/>
      <c r="C229" s="6"/>
      <c r="D229" s="7"/>
      <c r="E229" s="6"/>
      <c r="F229" s="6"/>
      <c r="G229" s="7"/>
      <c r="H229" s="6"/>
      <c r="I229" s="6"/>
      <c r="J229" s="6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ht="15.0" customHeight="1">
      <c r="A230" s="6"/>
      <c r="B230" s="6"/>
      <c r="C230" s="6"/>
      <c r="D230" s="7"/>
      <c r="E230" s="6"/>
      <c r="F230" s="6"/>
      <c r="G230" s="7"/>
      <c r="H230" s="6"/>
      <c r="I230" s="6"/>
      <c r="J230" s="6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ht="15.0" customHeight="1">
      <c r="A231" s="6"/>
      <c r="B231" s="6"/>
      <c r="C231" s="6"/>
      <c r="D231" s="7"/>
      <c r="E231" s="6"/>
      <c r="F231" s="6"/>
      <c r="G231" s="7"/>
      <c r="H231" s="6"/>
      <c r="I231" s="6"/>
      <c r="J231" s="6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ht="15.0" customHeight="1">
      <c r="A232" s="6"/>
      <c r="B232" s="6"/>
      <c r="C232" s="6"/>
      <c r="D232" s="7"/>
      <c r="E232" s="6"/>
      <c r="F232" s="6"/>
      <c r="G232" s="7"/>
      <c r="H232" s="6"/>
      <c r="I232" s="6"/>
      <c r="J232" s="6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ht="15.0" customHeight="1">
      <c r="A233" s="6"/>
      <c r="B233" s="6"/>
      <c r="C233" s="6"/>
      <c r="D233" s="7"/>
      <c r="E233" s="6"/>
      <c r="F233" s="6"/>
      <c r="G233" s="7"/>
      <c r="H233" s="6"/>
      <c r="I233" s="6"/>
      <c r="J233" s="6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ht="15.0" customHeight="1">
      <c r="A234" s="41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ht="15.0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5.0" customHeight="1">
      <c r="A236" s="6"/>
      <c r="B236" s="6"/>
      <c r="C236" s="6"/>
      <c r="D236" s="7"/>
      <c r="E236" s="6"/>
      <c r="F236" s="6"/>
      <c r="G236" s="7"/>
      <c r="H236" s="6"/>
      <c r="I236" s="6"/>
      <c r="J236" s="6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ht="15.0" customHeight="1">
      <c r="A237" s="6"/>
      <c r="B237" s="6"/>
      <c r="C237" s="6"/>
      <c r="D237" s="7"/>
      <c r="E237" s="6"/>
      <c r="F237" s="6"/>
      <c r="G237" s="7"/>
      <c r="H237" s="6"/>
      <c r="I237" s="6"/>
      <c r="J237" s="6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ht="15.0" customHeight="1">
      <c r="A238" s="6"/>
      <c r="B238" s="6"/>
      <c r="C238" s="6"/>
      <c r="D238" s="7"/>
      <c r="E238" s="6"/>
      <c r="F238" s="6"/>
      <c r="G238" s="7"/>
      <c r="H238" s="6"/>
      <c r="I238" s="6"/>
      <c r="J238" s="6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ht="15.0" customHeight="1">
      <c r="A239" s="6"/>
      <c r="B239" s="6"/>
      <c r="C239" s="6"/>
      <c r="D239" s="7"/>
      <c r="E239" s="6"/>
      <c r="F239" s="6"/>
      <c r="G239" s="7"/>
      <c r="H239" s="6"/>
      <c r="I239" s="6"/>
      <c r="J239" s="6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ht="15.0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5.0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5.0" customHeight="1">
      <c r="A242" s="6"/>
      <c r="B242" s="6"/>
      <c r="C242" s="6"/>
      <c r="D242" s="7"/>
      <c r="E242" s="6"/>
      <c r="F242" s="6"/>
      <c r="G242" s="7"/>
      <c r="H242" s="6"/>
      <c r="I242" s="6"/>
      <c r="J242" s="6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ht="15.0" customHeight="1">
      <c r="A243" s="6"/>
      <c r="B243" s="6"/>
      <c r="C243" s="6"/>
      <c r="D243" s="7"/>
      <c r="E243" s="6"/>
      <c r="F243" s="6"/>
      <c r="G243" s="7"/>
      <c r="H243" s="6"/>
      <c r="I243" s="6"/>
      <c r="J243" s="6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ht="15.0" customHeight="1">
      <c r="A244" s="6"/>
      <c r="B244" s="6"/>
      <c r="C244" s="6"/>
      <c r="D244" s="7"/>
      <c r="E244" s="6"/>
      <c r="F244" s="6"/>
      <c r="G244" s="7"/>
      <c r="H244" s="6"/>
      <c r="I244" s="6"/>
      <c r="J244" s="6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ht="15.0" customHeight="1">
      <c r="A245" s="6"/>
      <c r="B245" s="6"/>
      <c r="C245" s="6"/>
      <c r="D245" s="7"/>
      <c r="E245" s="6"/>
      <c r="F245" s="6"/>
      <c r="G245" s="7"/>
      <c r="H245" s="6"/>
      <c r="I245" s="6"/>
      <c r="J245" s="6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ht="15.0" customHeight="1">
      <c r="A246" s="6"/>
      <c r="B246" s="6"/>
      <c r="C246" s="6"/>
      <c r="D246" s="7"/>
      <c r="E246" s="6"/>
      <c r="F246" s="6"/>
      <c r="G246" s="7"/>
      <c r="H246" s="6"/>
      <c r="I246" s="6"/>
      <c r="J246" s="6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ht="15.0" customHeight="1">
      <c r="A247" s="6"/>
      <c r="B247" s="6"/>
      <c r="C247" s="6"/>
      <c r="D247" s="7"/>
      <c r="E247" s="6"/>
      <c r="F247" s="6"/>
      <c r="G247" s="7"/>
      <c r="H247" s="6"/>
      <c r="I247" s="6"/>
      <c r="J247" s="6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ht="15.0" customHeight="1">
      <c r="A248" s="6"/>
      <c r="B248" s="6"/>
      <c r="C248" s="6"/>
      <c r="D248" s="7"/>
      <c r="E248" s="6"/>
      <c r="F248" s="6"/>
      <c r="G248" s="7"/>
      <c r="H248" s="6"/>
      <c r="I248" s="6"/>
      <c r="J248" s="6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ht="15.0" customHeight="1">
      <c r="A249" s="6"/>
      <c r="B249" s="6"/>
      <c r="C249" s="6"/>
      <c r="D249" s="7"/>
      <c r="E249" s="6"/>
      <c r="F249" s="6"/>
      <c r="G249" s="7"/>
      <c r="H249" s="6"/>
      <c r="I249" s="6"/>
      <c r="J249" s="6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ht="15.0" customHeight="1">
      <c r="A250" s="6"/>
      <c r="B250" s="6"/>
      <c r="C250" s="6"/>
      <c r="D250" s="7"/>
      <c r="E250" s="6"/>
      <c r="F250" s="6"/>
      <c r="G250" s="7"/>
      <c r="H250" s="6"/>
      <c r="I250" s="6"/>
      <c r="J250" s="6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ht="15.0" customHeight="1">
      <c r="A251" s="6"/>
      <c r="B251" s="6"/>
      <c r="C251" s="6"/>
      <c r="D251" s="7"/>
      <c r="E251" s="6"/>
      <c r="F251" s="6"/>
      <c r="G251" s="7"/>
      <c r="H251" s="6"/>
      <c r="I251" s="6"/>
      <c r="J251" s="6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ht="15.0" customHeight="1">
      <c r="A252" s="6"/>
      <c r="B252" s="6"/>
      <c r="C252" s="6"/>
      <c r="D252" s="7"/>
      <c r="E252" s="6"/>
      <c r="F252" s="6"/>
      <c r="G252" s="7"/>
      <c r="H252" s="6"/>
      <c r="I252" s="6"/>
      <c r="J252" s="6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ht="15.0" customHeight="1">
      <c r="A253" s="6"/>
      <c r="B253" s="6"/>
      <c r="C253" s="6"/>
      <c r="D253" s="7"/>
      <c r="E253" s="6"/>
      <c r="F253" s="6"/>
      <c r="G253" s="7"/>
      <c r="H253" s="6"/>
      <c r="I253" s="6"/>
      <c r="J253" s="6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ht="15.0" customHeight="1">
      <c r="A254" s="6"/>
      <c r="B254" s="6"/>
      <c r="C254" s="6"/>
      <c r="D254" s="7"/>
      <c r="E254" s="6"/>
      <c r="F254" s="6"/>
      <c r="G254" s="7"/>
      <c r="H254" s="6"/>
      <c r="I254" s="6"/>
      <c r="J254" s="6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ht="15.0" customHeight="1">
      <c r="A255" s="6"/>
      <c r="B255" s="6"/>
      <c r="C255" s="6"/>
      <c r="D255" s="7"/>
      <c r="E255" s="6"/>
      <c r="F255" s="6"/>
      <c r="G255" s="7"/>
      <c r="H255" s="6"/>
      <c r="I255" s="6"/>
      <c r="J255" s="6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ht="15.0" customHeight="1">
      <c r="A256" s="6"/>
      <c r="B256" s="6"/>
      <c r="C256" s="6"/>
      <c r="D256" s="7"/>
      <c r="E256" s="6"/>
      <c r="F256" s="6"/>
      <c r="G256" s="7"/>
      <c r="H256" s="6"/>
      <c r="I256" s="6"/>
      <c r="J256" s="6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ht="15.0" customHeight="1">
      <c r="A257" s="6"/>
      <c r="B257" s="6"/>
      <c r="C257" s="6"/>
      <c r="D257" s="7"/>
      <c r="E257" s="6"/>
      <c r="F257" s="6"/>
      <c r="G257" s="7"/>
      <c r="H257" s="6"/>
      <c r="I257" s="6"/>
      <c r="J257" s="6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ht="15.0" customHeight="1">
      <c r="A258" s="6"/>
      <c r="B258" s="6"/>
      <c r="C258" s="6"/>
      <c r="D258" s="7"/>
      <c r="E258" s="6"/>
      <c r="F258" s="6"/>
      <c r="G258" s="7"/>
      <c r="H258" s="6"/>
      <c r="I258" s="6"/>
      <c r="J258" s="6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ht="15.0" customHeight="1">
      <c r="A259" s="6"/>
      <c r="B259" s="6"/>
      <c r="C259" s="6"/>
      <c r="D259" s="7"/>
      <c r="E259" s="6"/>
      <c r="F259" s="6"/>
      <c r="G259" s="7"/>
      <c r="H259" s="6"/>
      <c r="I259" s="6"/>
      <c r="J259" s="6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ht="15.0" customHeight="1">
      <c r="A260" s="6"/>
      <c r="B260" s="6"/>
      <c r="C260" s="6"/>
      <c r="D260" s="7"/>
      <c r="E260" s="6"/>
      <c r="F260" s="6"/>
      <c r="G260" s="7"/>
      <c r="H260" s="6"/>
      <c r="I260" s="6"/>
      <c r="J260" s="6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ht="15.0" customHeight="1">
      <c r="A261" s="6"/>
      <c r="B261" s="6"/>
      <c r="C261" s="6"/>
      <c r="D261" s="7"/>
      <c r="E261" s="6"/>
      <c r="F261" s="6"/>
      <c r="G261" s="7"/>
      <c r="H261" s="6"/>
      <c r="I261" s="6"/>
      <c r="J261" s="6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ht="15.0" customHeight="1">
      <c r="A262" s="6"/>
      <c r="B262" s="6"/>
      <c r="C262" s="6"/>
      <c r="D262" s="7"/>
      <c r="E262" s="6"/>
      <c r="F262" s="6"/>
      <c r="G262" s="7"/>
      <c r="H262" s="6"/>
      <c r="I262" s="6"/>
      <c r="J262" s="6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ht="15.0" customHeight="1">
      <c r="A263" s="6"/>
      <c r="B263" s="6"/>
      <c r="C263" s="6"/>
      <c r="D263" s="7"/>
      <c r="E263" s="6"/>
      <c r="F263" s="6"/>
      <c r="G263" s="7"/>
      <c r="H263" s="6"/>
      <c r="I263" s="6"/>
      <c r="J263" s="6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ht="15.0" customHeight="1">
      <c r="A264" s="6"/>
      <c r="B264" s="6"/>
      <c r="C264" s="6"/>
      <c r="D264" s="7"/>
      <c r="E264" s="6"/>
      <c r="F264" s="6"/>
      <c r="G264" s="7"/>
      <c r="H264" s="6"/>
      <c r="I264" s="6"/>
      <c r="J264" s="6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ht="15.0" customHeight="1">
      <c r="A265" s="6"/>
      <c r="B265" s="6"/>
      <c r="C265" s="6"/>
      <c r="D265" s="7"/>
      <c r="E265" s="6"/>
      <c r="F265" s="6"/>
      <c r="G265" s="7"/>
      <c r="H265" s="6"/>
      <c r="I265" s="6"/>
      <c r="J265" s="6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ht="15.0" customHeight="1">
      <c r="A266" s="6"/>
      <c r="B266" s="6"/>
      <c r="C266" s="6"/>
      <c r="D266" s="7"/>
      <c r="E266" s="6"/>
      <c r="F266" s="6"/>
      <c r="G266" s="7"/>
      <c r="H266" s="6"/>
      <c r="I266" s="6"/>
      <c r="J266" s="6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ht="15.0" customHeight="1">
      <c r="A267" s="6"/>
      <c r="B267" s="6"/>
      <c r="C267" s="6"/>
      <c r="D267" s="7"/>
      <c r="E267" s="6"/>
      <c r="F267" s="6"/>
      <c r="G267" s="7"/>
      <c r="H267" s="6"/>
      <c r="I267" s="6"/>
      <c r="J267" s="6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ht="15.0" customHeight="1">
      <c r="A268" s="6"/>
      <c r="B268" s="6"/>
      <c r="C268" s="6"/>
      <c r="D268" s="7"/>
      <c r="E268" s="6"/>
      <c r="F268" s="6"/>
      <c r="G268" s="7"/>
      <c r="H268" s="6"/>
      <c r="I268" s="6"/>
      <c r="J268" s="6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ht="15.0" customHeight="1">
      <c r="A269" s="6"/>
      <c r="B269" s="6"/>
      <c r="C269" s="6"/>
      <c r="D269" s="7"/>
      <c r="E269" s="6"/>
      <c r="F269" s="6"/>
      <c r="G269" s="7"/>
      <c r="H269" s="6"/>
      <c r="I269" s="6"/>
      <c r="J269" s="6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ht="15.0" customHeight="1">
      <c r="A270" s="6"/>
      <c r="B270" s="6"/>
      <c r="C270" s="6"/>
      <c r="D270" s="7"/>
      <c r="E270" s="6"/>
      <c r="F270" s="6"/>
      <c r="G270" s="7"/>
      <c r="H270" s="6"/>
      <c r="I270" s="6"/>
      <c r="J270" s="6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ht="15.0" customHeight="1">
      <c r="A271" s="6"/>
      <c r="B271" s="6"/>
      <c r="C271" s="6"/>
      <c r="D271" s="7"/>
      <c r="E271" s="6"/>
      <c r="F271" s="6"/>
      <c r="G271" s="7"/>
      <c r="H271" s="6"/>
      <c r="I271" s="6"/>
      <c r="J271" s="6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ht="15.0" customHeight="1">
      <c r="A272" s="6"/>
      <c r="B272" s="6"/>
      <c r="C272" s="6"/>
      <c r="D272" s="7"/>
      <c r="E272" s="6"/>
      <c r="F272" s="6"/>
      <c r="G272" s="7"/>
      <c r="H272" s="6"/>
      <c r="I272" s="6"/>
      <c r="J272" s="6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ht="15.0" customHeight="1">
      <c r="A273" s="6"/>
      <c r="B273" s="6"/>
      <c r="C273" s="6"/>
      <c r="D273" s="7"/>
      <c r="E273" s="6"/>
      <c r="F273" s="6"/>
      <c r="G273" s="7"/>
      <c r="H273" s="6"/>
      <c r="I273" s="6"/>
      <c r="J273" s="6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ht="15.0" customHeight="1">
      <c r="A274" s="6"/>
      <c r="B274" s="6"/>
      <c r="C274" s="6"/>
      <c r="D274" s="7"/>
      <c r="E274" s="6"/>
      <c r="F274" s="6"/>
      <c r="G274" s="7"/>
      <c r="H274" s="6"/>
      <c r="I274" s="6"/>
      <c r="J274" s="6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ht="15.0" customHeight="1">
      <c r="A275" s="6"/>
      <c r="B275" s="6"/>
      <c r="C275" s="6"/>
      <c r="D275" s="7"/>
      <c r="E275" s="6"/>
      <c r="F275" s="6"/>
      <c r="G275" s="7"/>
      <c r="H275" s="6"/>
      <c r="I275" s="6"/>
      <c r="J275" s="6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ht="15.0" customHeight="1">
      <c r="A276" s="6"/>
      <c r="B276" s="6"/>
      <c r="C276" s="6"/>
      <c r="D276" s="7"/>
      <c r="E276" s="6"/>
      <c r="F276" s="6"/>
      <c r="G276" s="7"/>
      <c r="H276" s="6"/>
      <c r="I276" s="6"/>
      <c r="J276" s="6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ht="15.0" customHeight="1">
      <c r="A277" s="6"/>
      <c r="B277" s="6"/>
      <c r="C277" s="6"/>
      <c r="D277" s="7"/>
      <c r="E277" s="6"/>
      <c r="F277" s="6"/>
      <c r="G277" s="7"/>
      <c r="H277" s="6"/>
      <c r="I277" s="6"/>
      <c r="J277" s="6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ht="15.0" customHeight="1">
      <c r="A278" s="6"/>
      <c r="B278" s="6"/>
      <c r="C278" s="6"/>
      <c r="D278" s="7"/>
      <c r="E278" s="6"/>
      <c r="F278" s="6"/>
      <c r="G278" s="7"/>
      <c r="H278" s="6"/>
      <c r="I278" s="6"/>
      <c r="J278" s="6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ht="15.0" customHeight="1">
      <c r="A279" s="6"/>
      <c r="B279" s="6"/>
      <c r="C279" s="6"/>
      <c r="D279" s="7"/>
      <c r="E279" s="6"/>
      <c r="F279" s="6"/>
      <c r="G279" s="7"/>
      <c r="H279" s="6"/>
      <c r="I279" s="6"/>
      <c r="J279" s="6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ht="15.0" customHeight="1">
      <c r="A280" s="6"/>
      <c r="B280" s="6"/>
      <c r="C280" s="6"/>
      <c r="D280" s="7"/>
      <c r="E280" s="6"/>
      <c r="F280" s="6"/>
      <c r="G280" s="7"/>
      <c r="H280" s="6"/>
      <c r="I280" s="6"/>
      <c r="J280" s="6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ht="15.0" customHeight="1">
      <c r="A281" s="6"/>
      <c r="B281" s="6"/>
      <c r="C281" s="6"/>
      <c r="D281" s="7"/>
      <c r="E281" s="6"/>
      <c r="F281" s="6"/>
      <c r="G281" s="7"/>
      <c r="H281" s="6"/>
      <c r="I281" s="6"/>
      <c r="J281" s="6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ht="15.0" customHeight="1">
      <c r="A282" s="6"/>
      <c r="B282" s="6"/>
      <c r="C282" s="6"/>
      <c r="D282" s="7"/>
      <c r="E282" s="6"/>
      <c r="F282" s="6"/>
      <c r="G282" s="7"/>
      <c r="H282" s="6"/>
      <c r="I282" s="6"/>
      <c r="J282" s="6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ht="15.0" customHeight="1">
      <c r="A283" s="6"/>
      <c r="B283" s="6"/>
      <c r="C283" s="6"/>
      <c r="D283" s="7"/>
      <c r="E283" s="6"/>
      <c r="F283" s="6"/>
      <c r="G283" s="7"/>
      <c r="H283" s="6"/>
      <c r="I283" s="6"/>
      <c r="J283" s="6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ht="15.0" customHeight="1">
      <c r="A284" s="6"/>
      <c r="B284" s="6"/>
      <c r="C284" s="6"/>
      <c r="D284" s="7"/>
      <c r="E284" s="6"/>
      <c r="F284" s="6"/>
      <c r="G284" s="7"/>
      <c r="H284" s="6"/>
      <c r="I284" s="6"/>
      <c r="J284" s="6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ht="15.0" customHeight="1">
      <c r="A285" s="6"/>
      <c r="B285" s="6"/>
      <c r="C285" s="6"/>
      <c r="D285" s="7"/>
      <c r="E285" s="6"/>
      <c r="F285" s="6"/>
      <c r="G285" s="7"/>
      <c r="H285" s="6"/>
      <c r="I285" s="6"/>
      <c r="J285" s="6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ht="15.0" customHeight="1">
      <c r="A286" s="6"/>
      <c r="B286" s="6"/>
      <c r="C286" s="6"/>
      <c r="D286" s="7"/>
      <c r="E286" s="6"/>
      <c r="F286" s="6"/>
      <c r="G286" s="7"/>
      <c r="H286" s="6"/>
      <c r="I286" s="6"/>
      <c r="J286" s="6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ht="15.0" customHeight="1">
      <c r="A287" s="6"/>
      <c r="B287" s="6"/>
      <c r="C287" s="6"/>
      <c r="D287" s="7"/>
      <c r="E287" s="6"/>
      <c r="F287" s="6"/>
      <c r="G287" s="7"/>
      <c r="H287" s="6"/>
      <c r="I287" s="6"/>
      <c r="J287" s="6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ht="15.0" customHeight="1">
      <c r="A288" s="6"/>
      <c r="B288" s="6"/>
      <c r="C288" s="6"/>
      <c r="D288" s="7"/>
      <c r="E288" s="6"/>
      <c r="F288" s="6"/>
      <c r="G288" s="7"/>
      <c r="H288" s="6"/>
      <c r="I288" s="6"/>
      <c r="J288" s="6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ht="15.0" customHeight="1">
      <c r="A289" s="6"/>
      <c r="B289" s="6"/>
      <c r="C289" s="6"/>
      <c r="D289" s="7"/>
      <c r="E289" s="6"/>
      <c r="F289" s="6"/>
      <c r="G289" s="7"/>
      <c r="H289" s="6"/>
      <c r="I289" s="6"/>
      <c r="J289" s="6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ht="15.0" customHeight="1">
      <c r="A290" s="6"/>
      <c r="B290" s="6"/>
      <c r="C290" s="6"/>
      <c r="D290" s="7"/>
      <c r="E290" s="6"/>
      <c r="F290" s="6"/>
      <c r="G290" s="7"/>
      <c r="H290" s="6"/>
      <c r="I290" s="6"/>
      <c r="J290" s="6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ht="15.0" customHeight="1">
      <c r="A291" s="6"/>
      <c r="B291" s="6"/>
      <c r="C291" s="6"/>
      <c r="D291" s="7"/>
      <c r="E291" s="6"/>
      <c r="F291" s="6"/>
      <c r="G291" s="7"/>
      <c r="H291" s="6"/>
      <c r="I291" s="6"/>
      <c r="J291" s="6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ht="15.0" customHeight="1">
      <c r="A292" s="6"/>
      <c r="B292" s="6"/>
      <c r="C292" s="6"/>
      <c r="D292" s="7"/>
      <c r="E292" s="6"/>
      <c r="F292" s="6"/>
      <c r="G292" s="7"/>
      <c r="H292" s="6"/>
      <c r="I292" s="6"/>
      <c r="J292" s="6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ht="15.0" customHeight="1">
      <c r="A293" s="6"/>
      <c r="B293" s="6"/>
      <c r="C293" s="6"/>
      <c r="D293" s="7"/>
      <c r="E293" s="6"/>
      <c r="F293" s="6"/>
      <c r="G293" s="7"/>
      <c r="H293" s="6"/>
      <c r="I293" s="6"/>
      <c r="J293" s="6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ht="15.0" customHeight="1">
      <c r="A294" s="6"/>
      <c r="B294" s="6"/>
      <c r="C294" s="6"/>
      <c r="D294" s="7"/>
      <c r="E294" s="6"/>
      <c r="F294" s="6"/>
      <c r="G294" s="7"/>
      <c r="H294" s="6"/>
      <c r="I294" s="6"/>
      <c r="J294" s="6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ht="15.0" customHeight="1">
      <c r="A295" s="6"/>
      <c r="B295" s="6"/>
      <c r="C295" s="6"/>
      <c r="D295" s="7"/>
      <c r="E295" s="6"/>
      <c r="F295" s="6"/>
      <c r="G295" s="7"/>
      <c r="H295" s="6"/>
      <c r="I295" s="6"/>
      <c r="J295" s="6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ht="15.0" customHeight="1">
      <c r="A296" s="6"/>
      <c r="B296" s="6"/>
      <c r="C296" s="6"/>
      <c r="D296" s="7"/>
      <c r="E296" s="6"/>
      <c r="F296" s="6"/>
      <c r="G296" s="7"/>
      <c r="H296" s="6"/>
      <c r="I296" s="6"/>
      <c r="J296" s="6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ht="15.0" customHeight="1">
      <c r="A297" s="6"/>
      <c r="B297" s="6"/>
      <c r="C297" s="6"/>
      <c r="D297" s="7"/>
      <c r="E297" s="6"/>
      <c r="F297" s="6"/>
      <c r="G297" s="7"/>
      <c r="H297" s="6"/>
      <c r="I297" s="6"/>
      <c r="J297" s="6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ht="15.0" customHeight="1">
      <c r="A298" s="6"/>
      <c r="B298" s="6"/>
      <c r="C298" s="6"/>
      <c r="D298" s="7"/>
      <c r="E298" s="6"/>
      <c r="F298" s="6"/>
      <c r="G298" s="7"/>
      <c r="H298" s="6"/>
      <c r="I298" s="6"/>
      <c r="J298" s="6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ht="15.0" customHeight="1">
      <c r="A299" s="6"/>
      <c r="B299" s="6"/>
      <c r="C299" s="6"/>
      <c r="D299" s="7"/>
      <c r="E299" s="6"/>
      <c r="F299" s="6"/>
      <c r="G299" s="7"/>
      <c r="H299" s="6"/>
      <c r="I299" s="6"/>
      <c r="J299" s="6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ht="15.0" customHeight="1">
      <c r="A300" s="6"/>
      <c r="B300" s="6"/>
      <c r="C300" s="6"/>
      <c r="D300" s="7"/>
      <c r="E300" s="6"/>
      <c r="F300" s="6"/>
      <c r="G300" s="7"/>
      <c r="H300" s="6"/>
      <c r="I300" s="6"/>
      <c r="J300" s="6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ht="15.0" customHeight="1">
      <c r="A301" s="6"/>
      <c r="B301" s="6"/>
      <c r="C301" s="6"/>
      <c r="D301" s="7"/>
      <c r="E301" s="6"/>
      <c r="F301" s="6"/>
      <c r="G301" s="7"/>
      <c r="H301" s="6"/>
      <c r="I301" s="6"/>
      <c r="J301" s="6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ht="15.0" customHeight="1">
      <c r="A302" s="6"/>
      <c r="B302" s="6"/>
      <c r="C302" s="6"/>
      <c r="D302" s="7"/>
      <c r="E302" s="6"/>
      <c r="F302" s="6"/>
      <c r="G302" s="7"/>
      <c r="H302" s="6"/>
      <c r="I302" s="6"/>
      <c r="J302" s="6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ht="15.0" customHeight="1">
      <c r="A303" s="6"/>
      <c r="B303" s="6"/>
      <c r="C303" s="6"/>
      <c r="D303" s="7"/>
      <c r="E303" s="6"/>
      <c r="F303" s="6"/>
      <c r="G303" s="7"/>
      <c r="H303" s="6"/>
      <c r="I303" s="6"/>
      <c r="J303" s="6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ht="15.0" customHeight="1">
      <c r="A304" s="6"/>
      <c r="B304" s="6"/>
      <c r="C304" s="6"/>
      <c r="D304" s="7"/>
      <c r="E304" s="6"/>
      <c r="F304" s="6"/>
      <c r="G304" s="7"/>
      <c r="H304" s="6"/>
      <c r="I304" s="6"/>
      <c r="J304" s="6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ht="15.0" customHeight="1">
      <c r="A305" s="6"/>
      <c r="B305" s="6"/>
      <c r="C305" s="6"/>
      <c r="D305" s="7"/>
      <c r="E305" s="6"/>
      <c r="F305" s="6"/>
      <c r="G305" s="7"/>
      <c r="H305" s="6"/>
      <c r="I305" s="6"/>
      <c r="J305" s="6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ht="15.0" customHeight="1">
      <c r="A306" s="6"/>
      <c r="B306" s="6"/>
      <c r="C306" s="6"/>
      <c r="D306" s="7"/>
      <c r="E306" s="6"/>
      <c r="F306" s="6"/>
      <c r="G306" s="7"/>
      <c r="H306" s="6"/>
      <c r="I306" s="6"/>
      <c r="J306" s="6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ht="15.0" customHeight="1">
      <c r="A307" s="6"/>
      <c r="B307" s="6"/>
      <c r="C307" s="6"/>
      <c r="D307" s="7"/>
      <c r="E307" s="6"/>
      <c r="F307" s="6"/>
      <c r="G307" s="7"/>
      <c r="H307" s="6"/>
      <c r="I307" s="6"/>
      <c r="J307" s="6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ht="15.0" customHeight="1">
      <c r="A308" s="6"/>
      <c r="B308" s="6"/>
      <c r="C308" s="6"/>
      <c r="D308" s="7"/>
      <c r="E308" s="6"/>
      <c r="F308" s="6"/>
      <c r="G308" s="7"/>
      <c r="H308" s="6"/>
      <c r="I308" s="6"/>
      <c r="J308" s="6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ht="15.0" customHeight="1">
      <c r="A309" s="6"/>
      <c r="B309" s="6"/>
      <c r="C309" s="6"/>
      <c r="D309" s="7"/>
      <c r="E309" s="6"/>
      <c r="F309" s="6"/>
      <c r="G309" s="7"/>
      <c r="H309" s="6"/>
      <c r="I309" s="6"/>
      <c r="J309" s="6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ht="15.0" customHeight="1">
      <c r="A310" s="6"/>
      <c r="B310" s="6"/>
      <c r="C310" s="6"/>
      <c r="D310" s="7"/>
      <c r="E310" s="6"/>
      <c r="F310" s="6"/>
      <c r="G310" s="7"/>
      <c r="H310" s="6"/>
      <c r="I310" s="6"/>
      <c r="J310" s="6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ht="15.0" customHeight="1">
      <c r="A311" s="6"/>
      <c r="B311" s="6"/>
      <c r="C311" s="6"/>
      <c r="D311" s="7"/>
      <c r="E311" s="6"/>
      <c r="F311" s="6"/>
      <c r="G311" s="7"/>
      <c r="H311" s="6"/>
      <c r="I311" s="6"/>
      <c r="J311" s="6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ht="15.0" customHeight="1">
      <c r="A312" s="6"/>
      <c r="B312" s="6"/>
      <c r="C312" s="6"/>
      <c r="D312" s="7"/>
      <c r="E312" s="6"/>
      <c r="F312" s="6"/>
      <c r="G312" s="7"/>
      <c r="H312" s="6"/>
      <c r="I312" s="6"/>
      <c r="J312" s="6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ht="15.0" customHeight="1">
      <c r="A313" s="6"/>
      <c r="B313" s="6"/>
      <c r="C313" s="6"/>
      <c r="D313" s="7"/>
      <c r="E313" s="6"/>
      <c r="F313" s="6"/>
      <c r="G313" s="7"/>
      <c r="H313" s="6"/>
      <c r="I313" s="6"/>
      <c r="J313" s="6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ht="15.0" customHeight="1">
      <c r="A314" s="6"/>
      <c r="B314" s="6"/>
      <c r="C314" s="6"/>
      <c r="D314" s="7"/>
      <c r="E314" s="6"/>
      <c r="F314" s="6"/>
      <c r="G314" s="7"/>
      <c r="H314" s="6"/>
      <c r="I314" s="6"/>
      <c r="J314" s="6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ht="15.0" customHeight="1">
      <c r="A315" s="6"/>
      <c r="B315" s="6"/>
      <c r="C315" s="6"/>
      <c r="D315" s="7"/>
      <c r="E315" s="6"/>
      <c r="F315" s="6"/>
      <c r="G315" s="7"/>
      <c r="H315" s="6"/>
      <c r="I315" s="6"/>
      <c r="J315" s="6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ht="15.0" customHeight="1">
      <c r="A316" s="6"/>
      <c r="B316" s="6"/>
      <c r="C316" s="6"/>
      <c r="D316" s="7"/>
      <c r="E316" s="6"/>
      <c r="F316" s="6"/>
      <c r="G316" s="7"/>
      <c r="H316" s="6"/>
      <c r="I316" s="6"/>
      <c r="J316" s="6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ht="15.0" customHeight="1">
      <c r="A317" s="6"/>
      <c r="B317" s="6"/>
      <c r="C317" s="6"/>
      <c r="D317" s="7"/>
      <c r="E317" s="6"/>
      <c r="F317" s="6"/>
      <c r="G317" s="7"/>
      <c r="H317" s="6"/>
      <c r="I317" s="6"/>
      <c r="J317" s="6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ht="15.0" customHeight="1">
      <c r="A318" s="6"/>
      <c r="B318" s="6"/>
      <c r="C318" s="6"/>
      <c r="D318" s="7"/>
      <c r="E318" s="6"/>
      <c r="F318" s="6"/>
      <c r="G318" s="7"/>
      <c r="H318" s="6"/>
      <c r="I318" s="6"/>
      <c r="J318" s="6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ht="15.0" customHeight="1">
      <c r="A319" s="6"/>
      <c r="B319" s="6"/>
      <c r="C319" s="6"/>
      <c r="D319" s="7"/>
      <c r="E319" s="6"/>
      <c r="F319" s="6"/>
      <c r="G319" s="7"/>
      <c r="H319" s="6"/>
      <c r="I319" s="6"/>
      <c r="J319" s="6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ht="15.0" customHeight="1">
      <c r="A320" s="6"/>
      <c r="B320" s="6"/>
      <c r="C320" s="6"/>
      <c r="D320" s="7"/>
      <c r="E320" s="6"/>
      <c r="F320" s="6"/>
      <c r="G320" s="7"/>
      <c r="H320" s="6"/>
      <c r="I320" s="6"/>
      <c r="J320" s="6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ht="15.0" customHeight="1">
      <c r="A321" s="6"/>
      <c r="B321" s="6"/>
      <c r="C321" s="6"/>
      <c r="D321" s="7"/>
      <c r="E321" s="6"/>
      <c r="F321" s="6"/>
      <c r="G321" s="7"/>
      <c r="H321" s="6"/>
      <c r="I321" s="6"/>
      <c r="J321" s="6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ht="15.0" customHeight="1">
      <c r="A322" s="6"/>
      <c r="B322" s="6"/>
      <c r="C322" s="6"/>
      <c r="D322" s="7"/>
      <c r="E322" s="6"/>
      <c r="F322" s="6"/>
      <c r="G322" s="7"/>
      <c r="H322" s="6"/>
      <c r="I322" s="6"/>
      <c r="J322" s="6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ht="15.0" customHeight="1">
      <c r="A323" s="6"/>
      <c r="B323" s="6"/>
      <c r="C323" s="6"/>
      <c r="D323" s="7"/>
      <c r="E323" s="6"/>
      <c r="F323" s="6"/>
      <c r="G323" s="7"/>
      <c r="H323" s="6"/>
      <c r="I323" s="6"/>
      <c r="J323" s="6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ht="15.0" customHeight="1">
      <c r="A324" s="6"/>
      <c r="B324" s="6"/>
      <c r="C324" s="6"/>
      <c r="D324" s="7"/>
      <c r="E324" s="6"/>
      <c r="F324" s="6"/>
      <c r="G324" s="7"/>
      <c r="H324" s="6"/>
      <c r="I324" s="6"/>
      <c r="J324" s="6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ht="15.0" customHeight="1">
      <c r="A325" s="6"/>
      <c r="B325" s="6"/>
      <c r="C325" s="6"/>
      <c r="D325" s="7"/>
      <c r="E325" s="6"/>
      <c r="F325" s="6"/>
      <c r="G325" s="7"/>
      <c r="H325" s="6"/>
      <c r="I325" s="6"/>
      <c r="J325" s="6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ht="15.0" customHeight="1">
      <c r="A326" s="6"/>
      <c r="B326" s="6"/>
      <c r="C326" s="6"/>
      <c r="D326" s="7"/>
      <c r="E326" s="6"/>
      <c r="F326" s="6"/>
      <c r="G326" s="7"/>
      <c r="H326" s="6"/>
      <c r="I326" s="6"/>
      <c r="J326" s="6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ht="15.0" customHeight="1">
      <c r="A327" s="6"/>
      <c r="B327" s="6"/>
      <c r="C327" s="6"/>
      <c r="D327" s="7"/>
      <c r="E327" s="6"/>
      <c r="F327" s="6"/>
      <c r="G327" s="7"/>
      <c r="H327" s="6"/>
      <c r="I327" s="6"/>
      <c r="J327" s="6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ht="15.0" customHeight="1">
      <c r="A328" s="6"/>
      <c r="B328" s="6"/>
      <c r="C328" s="6"/>
      <c r="D328" s="7"/>
      <c r="E328" s="6"/>
      <c r="F328" s="6"/>
      <c r="G328" s="7"/>
      <c r="H328" s="6"/>
      <c r="I328" s="6"/>
      <c r="J328" s="6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ht="15.0" customHeight="1">
      <c r="A329" s="6"/>
      <c r="B329" s="6"/>
      <c r="C329" s="6"/>
      <c r="D329" s="7"/>
      <c r="E329" s="6"/>
      <c r="F329" s="6"/>
      <c r="G329" s="7"/>
      <c r="H329" s="6"/>
      <c r="I329" s="6"/>
      <c r="J329" s="6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ht="15.0" customHeight="1">
      <c r="A330" s="6"/>
      <c r="B330" s="6"/>
      <c r="C330" s="6"/>
      <c r="D330" s="7"/>
      <c r="E330" s="6"/>
      <c r="F330" s="6"/>
      <c r="G330" s="7"/>
      <c r="H330" s="6"/>
      <c r="I330" s="6"/>
      <c r="J330" s="6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ht="15.0" customHeight="1">
      <c r="A331" s="6"/>
      <c r="B331" s="6"/>
      <c r="C331" s="6"/>
      <c r="D331" s="7"/>
      <c r="E331" s="6"/>
      <c r="F331" s="6"/>
      <c r="G331" s="7"/>
      <c r="H331" s="6"/>
      <c r="I331" s="6"/>
      <c r="J331" s="6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ht="15.0" customHeight="1">
      <c r="A332" s="6"/>
      <c r="B332" s="6"/>
      <c r="C332" s="6"/>
      <c r="D332" s="7"/>
      <c r="E332" s="6"/>
      <c r="F332" s="6"/>
      <c r="G332" s="7"/>
      <c r="H332" s="6"/>
      <c r="I332" s="6"/>
      <c r="J332" s="6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ht="15.0" customHeight="1">
      <c r="A333" s="6"/>
      <c r="B333" s="6"/>
      <c r="C333" s="6"/>
      <c r="D333" s="7"/>
      <c r="E333" s="6"/>
      <c r="F333" s="6"/>
      <c r="G333" s="7"/>
      <c r="H333" s="6"/>
      <c r="I333" s="6"/>
      <c r="J333" s="6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ht="15.0" customHeight="1">
      <c r="A334" s="6"/>
      <c r="B334" s="6"/>
      <c r="C334" s="6"/>
      <c r="D334" s="7"/>
      <c r="E334" s="6"/>
      <c r="F334" s="6"/>
      <c r="G334" s="7"/>
      <c r="H334" s="6"/>
      <c r="I334" s="6"/>
      <c r="J334" s="6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ht="15.0" customHeight="1">
      <c r="A335" s="6"/>
      <c r="B335" s="6"/>
      <c r="C335" s="6"/>
      <c r="D335" s="7"/>
      <c r="E335" s="6"/>
      <c r="F335" s="6"/>
      <c r="G335" s="7"/>
      <c r="H335" s="6"/>
      <c r="I335" s="6"/>
      <c r="J335" s="6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ht="15.0" customHeight="1">
      <c r="A336" s="6"/>
      <c r="B336" s="6"/>
      <c r="C336" s="6"/>
      <c r="D336" s="7"/>
      <c r="E336" s="6"/>
      <c r="F336" s="6"/>
      <c r="G336" s="7"/>
      <c r="H336" s="6"/>
      <c r="I336" s="6"/>
      <c r="J336" s="6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ht="15.0" customHeight="1">
      <c r="A337" s="6"/>
      <c r="B337" s="6"/>
      <c r="C337" s="6"/>
      <c r="D337" s="7"/>
      <c r="E337" s="6"/>
      <c r="F337" s="6"/>
      <c r="G337" s="7"/>
      <c r="H337" s="6"/>
      <c r="I337" s="6"/>
      <c r="J337" s="6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ht="15.0" customHeight="1">
      <c r="A338" s="6"/>
      <c r="B338" s="6"/>
      <c r="C338" s="6"/>
      <c r="D338" s="7"/>
      <c r="E338" s="6"/>
      <c r="F338" s="6"/>
      <c r="G338" s="7"/>
      <c r="H338" s="6"/>
      <c r="I338" s="6"/>
      <c r="J338" s="6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ht="15.0" customHeight="1">
      <c r="A339" s="6"/>
      <c r="B339" s="6"/>
      <c r="C339" s="6"/>
      <c r="D339" s="7"/>
      <c r="E339" s="6"/>
      <c r="F339" s="6"/>
      <c r="G339" s="7"/>
      <c r="H339" s="6"/>
      <c r="I339" s="6"/>
      <c r="J339" s="6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ht="15.0" customHeight="1">
      <c r="A340" s="6"/>
      <c r="B340" s="6"/>
      <c r="C340" s="6"/>
      <c r="D340" s="7"/>
      <c r="E340" s="6"/>
      <c r="F340" s="6"/>
      <c r="G340" s="7"/>
      <c r="H340" s="6"/>
      <c r="I340" s="6"/>
      <c r="J340" s="6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ht="15.0" customHeight="1">
      <c r="A341" s="6"/>
      <c r="B341" s="6"/>
      <c r="C341" s="6"/>
      <c r="D341" s="7"/>
      <c r="E341" s="6"/>
      <c r="F341" s="6"/>
      <c r="G341" s="7"/>
      <c r="H341" s="6"/>
      <c r="I341" s="6"/>
      <c r="J341" s="6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ht="15.0" customHeight="1">
      <c r="A342" s="6"/>
      <c r="B342" s="6"/>
      <c r="C342" s="6"/>
      <c r="D342" s="7"/>
      <c r="E342" s="6"/>
      <c r="F342" s="6"/>
      <c r="G342" s="7"/>
      <c r="H342" s="6"/>
      <c r="I342" s="6"/>
      <c r="J342" s="6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ht="15.0" customHeight="1">
      <c r="A343" s="6"/>
      <c r="B343" s="6"/>
      <c r="C343" s="6"/>
      <c r="D343" s="7"/>
      <c r="E343" s="6"/>
      <c r="F343" s="6"/>
      <c r="G343" s="7"/>
      <c r="H343" s="6"/>
      <c r="I343" s="6"/>
      <c r="J343" s="6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ht="15.0" customHeight="1">
      <c r="A344" s="6"/>
      <c r="B344" s="6"/>
      <c r="C344" s="6"/>
      <c r="D344" s="7"/>
      <c r="E344" s="6"/>
      <c r="F344" s="6"/>
      <c r="G344" s="7"/>
      <c r="H344" s="6"/>
      <c r="I344" s="6"/>
      <c r="J344" s="6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ht="15.0" customHeight="1">
      <c r="A345" s="6"/>
      <c r="B345" s="6"/>
      <c r="C345" s="6"/>
      <c r="D345" s="7"/>
      <c r="E345" s="6"/>
      <c r="F345" s="6"/>
      <c r="G345" s="7"/>
      <c r="H345" s="6"/>
      <c r="I345" s="6"/>
      <c r="J345" s="6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ht="15.0" customHeight="1">
      <c r="A346" s="6"/>
      <c r="B346" s="6"/>
      <c r="C346" s="6"/>
      <c r="D346" s="7"/>
      <c r="E346" s="6"/>
      <c r="F346" s="6"/>
      <c r="G346" s="7"/>
      <c r="H346" s="6"/>
      <c r="I346" s="6"/>
      <c r="J346" s="6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ht="15.0" customHeight="1">
      <c r="A347" s="6"/>
      <c r="B347" s="6"/>
      <c r="C347" s="6"/>
      <c r="D347" s="7"/>
      <c r="E347" s="6"/>
      <c r="F347" s="6"/>
      <c r="G347" s="7"/>
      <c r="H347" s="6"/>
      <c r="I347" s="6"/>
      <c r="J347" s="6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ht="15.0" customHeight="1">
      <c r="A348" s="6"/>
      <c r="B348" s="6"/>
      <c r="C348" s="6"/>
      <c r="D348" s="7"/>
      <c r="E348" s="6"/>
      <c r="F348" s="6"/>
      <c r="G348" s="7"/>
      <c r="H348" s="6"/>
      <c r="I348" s="6"/>
      <c r="J348" s="6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ht="15.0" customHeight="1">
      <c r="A349" s="6"/>
      <c r="B349" s="6"/>
      <c r="C349" s="6"/>
      <c r="D349" s="7"/>
      <c r="E349" s="6"/>
      <c r="F349" s="6"/>
      <c r="G349" s="7"/>
      <c r="H349" s="6"/>
      <c r="I349" s="6"/>
      <c r="J349" s="6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ht="15.0" customHeight="1">
      <c r="A350" s="6"/>
      <c r="B350" s="6"/>
      <c r="C350" s="6"/>
      <c r="D350" s="7"/>
      <c r="E350" s="6"/>
      <c r="F350" s="6"/>
      <c r="G350" s="7"/>
      <c r="H350" s="6"/>
      <c r="I350" s="6"/>
      <c r="J350" s="6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ht="15.0" customHeight="1">
      <c r="A351" s="6"/>
      <c r="B351" s="6"/>
      <c r="C351" s="6"/>
      <c r="D351" s="7"/>
      <c r="E351" s="6"/>
      <c r="F351" s="6"/>
      <c r="G351" s="7"/>
      <c r="H351" s="6"/>
      <c r="I351" s="6"/>
      <c r="J351" s="6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ht="15.0" customHeight="1">
      <c r="A352" s="6"/>
      <c r="B352" s="6"/>
      <c r="C352" s="6"/>
      <c r="D352" s="7"/>
      <c r="E352" s="6"/>
      <c r="F352" s="6"/>
      <c r="G352" s="7"/>
      <c r="H352" s="6"/>
      <c r="I352" s="6"/>
      <c r="J352" s="6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ht="15.0" customHeight="1">
      <c r="A353" s="6"/>
      <c r="B353" s="6"/>
      <c r="C353" s="6"/>
      <c r="D353" s="7"/>
      <c r="E353" s="6"/>
      <c r="F353" s="6"/>
      <c r="G353" s="7"/>
      <c r="H353" s="6"/>
      <c r="I353" s="6"/>
      <c r="J353" s="6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ht="15.0" customHeight="1">
      <c r="A354" s="6"/>
      <c r="B354" s="6"/>
      <c r="C354" s="6"/>
      <c r="D354" s="7"/>
      <c r="E354" s="6"/>
      <c r="F354" s="6"/>
      <c r="G354" s="7"/>
      <c r="H354" s="6"/>
      <c r="I354" s="6"/>
      <c r="J354" s="6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ht="15.0" customHeight="1">
      <c r="A355" s="6"/>
      <c r="B355" s="6"/>
      <c r="C355" s="6"/>
      <c r="D355" s="7"/>
      <c r="E355" s="6"/>
      <c r="F355" s="6"/>
      <c r="G355" s="7"/>
      <c r="H355" s="6"/>
      <c r="I355" s="6"/>
      <c r="J355" s="6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ht="15.0" customHeight="1">
      <c r="A356" s="6"/>
      <c r="B356" s="6"/>
      <c r="C356" s="6"/>
      <c r="D356" s="7"/>
      <c r="E356" s="6"/>
      <c r="F356" s="6"/>
      <c r="G356" s="7"/>
      <c r="H356" s="6"/>
      <c r="I356" s="6"/>
      <c r="J356" s="6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ht="15.0" customHeight="1">
      <c r="A357" s="6"/>
      <c r="B357" s="6"/>
      <c r="C357" s="6"/>
      <c r="D357" s="7"/>
      <c r="E357" s="6"/>
      <c r="F357" s="6"/>
      <c r="G357" s="7"/>
      <c r="H357" s="6"/>
      <c r="I357" s="6"/>
      <c r="J357" s="6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ht="15.0" customHeight="1">
      <c r="A358" s="6"/>
      <c r="B358" s="6"/>
      <c r="C358" s="6"/>
      <c r="D358" s="7"/>
      <c r="E358" s="6"/>
      <c r="F358" s="6"/>
      <c r="G358" s="7"/>
      <c r="H358" s="6"/>
      <c r="I358" s="6"/>
      <c r="J358" s="6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ht="15.0" customHeight="1">
      <c r="A359" s="6"/>
      <c r="B359" s="6"/>
      <c r="C359" s="6"/>
      <c r="D359" s="7"/>
      <c r="E359" s="6"/>
      <c r="F359" s="6"/>
      <c r="G359" s="7"/>
      <c r="H359" s="6"/>
      <c r="I359" s="6"/>
      <c r="J359" s="6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ht="15.0" customHeight="1">
      <c r="A360" s="6"/>
      <c r="B360" s="6"/>
      <c r="C360" s="6"/>
      <c r="D360" s="7"/>
      <c r="E360" s="6"/>
      <c r="F360" s="6"/>
      <c r="G360" s="7"/>
      <c r="H360" s="6"/>
      <c r="I360" s="6"/>
      <c r="J360" s="6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ht="15.0" customHeight="1">
      <c r="A361" s="6"/>
      <c r="B361" s="6"/>
      <c r="C361" s="6"/>
      <c r="D361" s="7"/>
      <c r="E361" s="6"/>
      <c r="F361" s="6"/>
      <c r="G361" s="7"/>
      <c r="H361" s="6"/>
      <c r="I361" s="6"/>
      <c r="J361" s="6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ht="15.0" customHeight="1">
      <c r="A362" s="6"/>
      <c r="B362" s="6"/>
      <c r="C362" s="6"/>
      <c r="D362" s="7"/>
      <c r="E362" s="6"/>
      <c r="F362" s="6"/>
      <c r="G362" s="7"/>
      <c r="H362" s="6"/>
      <c r="I362" s="6"/>
      <c r="J362" s="6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ht="15.0" customHeight="1">
      <c r="A363" s="6"/>
      <c r="B363" s="6"/>
      <c r="C363" s="6"/>
      <c r="D363" s="7"/>
      <c r="E363" s="6"/>
      <c r="F363" s="6"/>
      <c r="G363" s="7"/>
      <c r="H363" s="6"/>
      <c r="I363" s="6"/>
      <c r="J363" s="6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ht="15.0" customHeight="1">
      <c r="A364" s="6"/>
      <c r="B364" s="6"/>
      <c r="C364" s="6"/>
      <c r="D364" s="7"/>
      <c r="E364" s="6"/>
      <c r="F364" s="6"/>
      <c r="G364" s="7"/>
      <c r="H364" s="6"/>
      <c r="I364" s="6"/>
      <c r="J364" s="6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ht="15.0" customHeight="1">
      <c r="A365" s="6"/>
      <c r="B365" s="6"/>
      <c r="C365" s="6"/>
      <c r="D365" s="7"/>
      <c r="E365" s="6"/>
      <c r="F365" s="6"/>
      <c r="G365" s="7"/>
      <c r="H365" s="6"/>
      <c r="I365" s="6"/>
      <c r="J365" s="6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ht="15.0" customHeight="1">
      <c r="A366" s="6"/>
      <c r="B366" s="6"/>
      <c r="C366" s="6"/>
      <c r="D366" s="7"/>
      <c r="E366" s="6"/>
      <c r="F366" s="6"/>
      <c r="G366" s="7"/>
      <c r="H366" s="6"/>
      <c r="I366" s="6"/>
      <c r="J366" s="6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ht="15.0" customHeight="1">
      <c r="A367" s="6"/>
      <c r="B367" s="6"/>
      <c r="C367" s="6"/>
      <c r="D367" s="7"/>
      <c r="E367" s="6"/>
      <c r="F367" s="6"/>
      <c r="G367" s="7"/>
      <c r="H367" s="6"/>
      <c r="I367" s="6"/>
      <c r="J367" s="6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ht="15.0" customHeight="1">
      <c r="A368" s="6"/>
      <c r="B368" s="6"/>
      <c r="C368" s="6"/>
      <c r="D368" s="7"/>
      <c r="E368" s="6"/>
      <c r="F368" s="6"/>
      <c r="G368" s="7"/>
      <c r="H368" s="6"/>
      <c r="I368" s="6"/>
      <c r="J368" s="6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ht="15.0" customHeight="1">
      <c r="A369" s="6"/>
      <c r="B369" s="6"/>
      <c r="C369" s="6"/>
      <c r="D369" s="7"/>
      <c r="E369" s="6"/>
      <c r="F369" s="6"/>
      <c r="G369" s="7"/>
      <c r="H369" s="6"/>
      <c r="I369" s="6"/>
      <c r="J369" s="6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ht="15.0" customHeight="1">
      <c r="A370" s="6"/>
      <c r="B370" s="6"/>
      <c r="C370" s="6"/>
      <c r="D370" s="7"/>
      <c r="E370" s="6"/>
      <c r="F370" s="6"/>
      <c r="G370" s="7"/>
      <c r="H370" s="6"/>
      <c r="I370" s="6"/>
      <c r="J370" s="6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ht="15.0" customHeight="1">
      <c r="A371" s="6"/>
      <c r="B371" s="6"/>
      <c r="C371" s="6"/>
      <c r="D371" s="7"/>
      <c r="E371" s="6"/>
      <c r="F371" s="6"/>
      <c r="G371" s="7"/>
      <c r="H371" s="6"/>
      <c r="I371" s="6"/>
      <c r="J371" s="6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ht="15.0" customHeight="1">
      <c r="A372" s="6"/>
      <c r="B372" s="6"/>
      <c r="C372" s="6"/>
      <c r="D372" s="7"/>
      <c r="E372" s="6"/>
      <c r="F372" s="6"/>
      <c r="G372" s="7"/>
      <c r="H372" s="6"/>
      <c r="I372" s="6"/>
      <c r="J372" s="6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ht="15.0" customHeight="1">
      <c r="A373" s="6"/>
      <c r="B373" s="6"/>
      <c r="C373" s="6"/>
      <c r="D373" s="7"/>
      <c r="E373" s="6"/>
      <c r="F373" s="6"/>
      <c r="G373" s="7"/>
      <c r="H373" s="6"/>
      <c r="I373" s="6"/>
      <c r="J373" s="6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ht="15.0" customHeight="1">
      <c r="A374" s="6"/>
      <c r="B374" s="6"/>
      <c r="C374" s="6"/>
      <c r="D374" s="7"/>
      <c r="E374" s="6"/>
      <c r="F374" s="6"/>
      <c r="G374" s="7"/>
      <c r="H374" s="6"/>
      <c r="I374" s="6"/>
      <c r="J374" s="6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ht="15.0" customHeight="1">
      <c r="A375" s="6"/>
      <c r="B375" s="6"/>
      <c r="C375" s="6"/>
      <c r="D375" s="7"/>
      <c r="E375" s="6"/>
      <c r="F375" s="6"/>
      <c r="G375" s="7"/>
      <c r="H375" s="6"/>
      <c r="I375" s="6"/>
      <c r="J375" s="6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ht="15.0" customHeight="1">
      <c r="A376" s="6"/>
      <c r="B376" s="6"/>
      <c r="C376" s="6"/>
      <c r="D376" s="7"/>
      <c r="E376" s="6"/>
      <c r="F376" s="6"/>
      <c r="G376" s="7"/>
      <c r="H376" s="6"/>
      <c r="I376" s="6"/>
      <c r="J376" s="6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ht="15.0" customHeight="1">
      <c r="A377" s="6"/>
      <c r="B377" s="6"/>
      <c r="C377" s="6"/>
      <c r="D377" s="7"/>
      <c r="E377" s="6"/>
      <c r="F377" s="6"/>
      <c r="G377" s="7"/>
      <c r="H377" s="6"/>
      <c r="I377" s="6"/>
      <c r="J377" s="6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ht="15.0" customHeight="1">
      <c r="A378" s="6"/>
      <c r="B378" s="6"/>
      <c r="C378" s="6"/>
      <c r="D378" s="7"/>
      <c r="E378" s="6"/>
      <c r="F378" s="6"/>
      <c r="G378" s="7"/>
      <c r="H378" s="6"/>
      <c r="I378" s="6"/>
      <c r="J378" s="6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ht="15.0" customHeight="1">
      <c r="A379" s="6"/>
      <c r="B379" s="6"/>
      <c r="C379" s="6"/>
      <c r="D379" s="7"/>
      <c r="E379" s="6"/>
      <c r="F379" s="6"/>
      <c r="G379" s="7"/>
      <c r="H379" s="6"/>
      <c r="I379" s="6"/>
      <c r="J379" s="6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ht="15.0" customHeight="1">
      <c r="A380" s="6"/>
      <c r="B380" s="6"/>
      <c r="C380" s="6"/>
      <c r="D380" s="7"/>
      <c r="E380" s="6"/>
      <c r="F380" s="6"/>
      <c r="G380" s="7"/>
      <c r="H380" s="6"/>
      <c r="I380" s="6"/>
      <c r="J380" s="6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ht="15.0" customHeight="1">
      <c r="A381" s="6"/>
      <c r="B381" s="6"/>
      <c r="C381" s="6"/>
      <c r="D381" s="7"/>
      <c r="E381" s="6"/>
      <c r="F381" s="6"/>
      <c r="G381" s="7"/>
      <c r="H381" s="6"/>
      <c r="I381" s="6"/>
      <c r="J381" s="6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ht="15.0" customHeight="1">
      <c r="A382" s="6"/>
      <c r="B382" s="6"/>
      <c r="C382" s="6"/>
      <c r="D382" s="7"/>
      <c r="E382" s="6"/>
      <c r="F382" s="6"/>
      <c r="G382" s="7"/>
      <c r="H382" s="6"/>
      <c r="I382" s="6"/>
      <c r="J382" s="6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ht="15.0" customHeight="1">
      <c r="A383" s="6"/>
      <c r="B383" s="6"/>
      <c r="C383" s="6"/>
      <c r="D383" s="7"/>
      <c r="E383" s="6"/>
      <c r="F383" s="6"/>
      <c r="G383" s="7"/>
      <c r="H383" s="6"/>
      <c r="I383" s="6"/>
      <c r="J383" s="6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ht="15.0" customHeight="1">
      <c r="A384" s="6"/>
      <c r="B384" s="6"/>
      <c r="C384" s="6"/>
      <c r="D384" s="7"/>
      <c r="E384" s="6"/>
      <c r="F384" s="6"/>
      <c r="G384" s="7"/>
      <c r="H384" s="6"/>
      <c r="I384" s="6"/>
      <c r="J384" s="6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ht="15.0" customHeight="1">
      <c r="A385" s="6"/>
      <c r="B385" s="6"/>
      <c r="C385" s="6"/>
      <c r="D385" s="7"/>
      <c r="E385" s="6"/>
      <c r="F385" s="6"/>
      <c r="G385" s="7"/>
      <c r="H385" s="6"/>
      <c r="I385" s="6"/>
      <c r="J385" s="6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ht="15.0" customHeight="1">
      <c r="A386" s="6"/>
      <c r="B386" s="6"/>
      <c r="C386" s="6"/>
      <c r="D386" s="7"/>
      <c r="E386" s="6"/>
      <c r="F386" s="6"/>
      <c r="G386" s="7"/>
      <c r="H386" s="6"/>
      <c r="I386" s="6"/>
      <c r="J386" s="6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ht="15.0" customHeight="1">
      <c r="A387" s="6"/>
      <c r="B387" s="6"/>
      <c r="C387" s="6"/>
      <c r="D387" s="7"/>
      <c r="E387" s="6"/>
      <c r="F387" s="6"/>
      <c r="G387" s="7"/>
      <c r="H387" s="6"/>
      <c r="I387" s="6"/>
      <c r="J387" s="6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ht="15.0" customHeight="1">
      <c r="A388" s="6"/>
      <c r="B388" s="6"/>
      <c r="C388" s="6"/>
      <c r="D388" s="7"/>
      <c r="E388" s="6"/>
      <c r="F388" s="6"/>
      <c r="G388" s="7"/>
      <c r="H388" s="6"/>
      <c r="I388" s="6"/>
      <c r="J388" s="6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ht="15.0" customHeight="1">
      <c r="A389" s="6"/>
      <c r="B389" s="6"/>
      <c r="C389" s="6"/>
      <c r="D389" s="7"/>
      <c r="E389" s="6"/>
      <c r="F389" s="6"/>
      <c r="G389" s="7"/>
      <c r="H389" s="6"/>
      <c r="I389" s="6"/>
      <c r="J389" s="6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ht="15.0" customHeight="1">
      <c r="A390" s="6"/>
      <c r="B390" s="6"/>
      <c r="C390" s="6"/>
      <c r="D390" s="7"/>
      <c r="E390" s="6"/>
      <c r="F390" s="6"/>
      <c r="G390" s="7"/>
      <c r="H390" s="6"/>
      <c r="I390" s="6"/>
      <c r="J390" s="6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ht="15.0" customHeight="1">
      <c r="A391" s="6"/>
      <c r="B391" s="6"/>
      <c r="C391" s="6"/>
      <c r="D391" s="7"/>
      <c r="E391" s="6"/>
      <c r="F391" s="6"/>
      <c r="G391" s="7"/>
      <c r="H391" s="6"/>
      <c r="I391" s="6"/>
      <c r="J391" s="6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ht="15.0" customHeight="1">
      <c r="A392" s="6"/>
      <c r="B392" s="6"/>
      <c r="C392" s="6"/>
      <c r="D392" s="7"/>
      <c r="E392" s="6"/>
      <c r="F392" s="6"/>
      <c r="G392" s="7"/>
      <c r="H392" s="6"/>
      <c r="I392" s="6"/>
      <c r="J392" s="6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ht="15.0" customHeight="1">
      <c r="A393" s="6"/>
      <c r="B393" s="6"/>
      <c r="C393" s="6"/>
      <c r="D393" s="7"/>
      <c r="E393" s="6"/>
      <c r="F393" s="6"/>
      <c r="G393" s="7"/>
      <c r="H393" s="6"/>
      <c r="I393" s="6"/>
      <c r="J393" s="6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ht="15.0" customHeight="1">
      <c r="A394" s="6"/>
      <c r="B394" s="6"/>
      <c r="C394" s="6"/>
      <c r="D394" s="7"/>
      <c r="E394" s="6"/>
      <c r="F394" s="6"/>
      <c r="G394" s="7"/>
      <c r="H394" s="6"/>
      <c r="I394" s="6"/>
      <c r="J394" s="6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ht="15.0" customHeight="1">
      <c r="A395" s="6"/>
      <c r="B395" s="6"/>
      <c r="C395" s="6"/>
      <c r="D395" s="7"/>
      <c r="E395" s="6"/>
      <c r="F395" s="6"/>
      <c r="G395" s="7"/>
      <c r="H395" s="6"/>
      <c r="I395" s="6"/>
      <c r="J395" s="6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ht="15.0" customHeight="1">
      <c r="A396" s="6"/>
      <c r="B396" s="6"/>
      <c r="C396" s="6"/>
      <c r="D396" s="7"/>
      <c r="E396" s="6"/>
      <c r="F396" s="6"/>
      <c r="G396" s="7"/>
      <c r="H396" s="6"/>
      <c r="I396" s="6"/>
      <c r="J396" s="6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ht="15.0" customHeight="1">
      <c r="A397" s="6"/>
      <c r="B397" s="6"/>
      <c r="C397" s="6"/>
      <c r="D397" s="7"/>
      <c r="E397" s="6"/>
      <c r="F397" s="6"/>
      <c r="G397" s="7"/>
      <c r="H397" s="6"/>
      <c r="I397" s="6"/>
      <c r="J397" s="6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ht="15.0" customHeight="1">
      <c r="A398" s="6"/>
      <c r="B398" s="6"/>
      <c r="C398" s="6"/>
      <c r="D398" s="7"/>
      <c r="E398" s="6"/>
      <c r="F398" s="6"/>
      <c r="G398" s="7"/>
      <c r="H398" s="6"/>
      <c r="I398" s="6"/>
      <c r="J398" s="6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ht="15.0" customHeight="1">
      <c r="A399" s="6"/>
      <c r="B399" s="6"/>
      <c r="C399" s="6"/>
      <c r="D399" s="7"/>
      <c r="E399" s="6"/>
      <c r="F399" s="6"/>
      <c r="G399" s="7"/>
      <c r="H399" s="6"/>
      <c r="I399" s="6"/>
      <c r="J399" s="6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ht="15.0" customHeight="1">
      <c r="A400" s="6"/>
      <c r="B400" s="6"/>
      <c r="C400" s="6"/>
      <c r="D400" s="7"/>
      <c r="E400" s="6"/>
      <c r="F400" s="6"/>
      <c r="G400" s="7"/>
      <c r="H400" s="6"/>
      <c r="I400" s="6"/>
      <c r="J400" s="6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ht="15.0" customHeight="1">
      <c r="A401" s="6"/>
      <c r="B401" s="6"/>
      <c r="C401" s="6"/>
      <c r="D401" s="7"/>
      <c r="E401" s="6"/>
      <c r="F401" s="6"/>
      <c r="G401" s="7"/>
      <c r="H401" s="6"/>
      <c r="I401" s="6"/>
      <c r="J401" s="6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ht="15.0" customHeight="1">
      <c r="A402" s="6"/>
      <c r="B402" s="6"/>
      <c r="C402" s="6"/>
      <c r="D402" s="7"/>
      <c r="E402" s="6"/>
      <c r="F402" s="6"/>
      <c r="G402" s="7"/>
      <c r="H402" s="6"/>
      <c r="I402" s="6"/>
      <c r="J402" s="6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ht="15.0" customHeight="1">
      <c r="A403" s="6"/>
      <c r="B403" s="6"/>
      <c r="C403" s="6"/>
      <c r="D403" s="7"/>
      <c r="E403" s="6"/>
      <c r="F403" s="6"/>
      <c r="G403" s="7"/>
      <c r="H403" s="6"/>
      <c r="I403" s="6"/>
      <c r="J403" s="6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ht="15.0" customHeight="1">
      <c r="A404" s="6"/>
      <c r="B404" s="6"/>
      <c r="C404" s="6"/>
      <c r="D404" s="7"/>
      <c r="E404" s="6"/>
      <c r="F404" s="6"/>
      <c r="G404" s="7"/>
      <c r="H404" s="6"/>
      <c r="I404" s="6"/>
      <c r="J404" s="6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ht="15.0" customHeight="1">
      <c r="A405" s="6"/>
      <c r="B405" s="6"/>
      <c r="C405" s="6"/>
      <c r="D405" s="7"/>
      <c r="E405" s="6"/>
      <c r="F405" s="6"/>
      <c r="G405" s="7"/>
      <c r="H405" s="6"/>
      <c r="I405" s="6"/>
      <c r="J405" s="6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ht="15.0" customHeight="1">
      <c r="A406" s="6"/>
      <c r="B406" s="6"/>
      <c r="C406" s="6"/>
      <c r="D406" s="7"/>
      <c r="E406" s="6"/>
      <c r="F406" s="6"/>
      <c r="G406" s="7"/>
      <c r="H406" s="6"/>
      <c r="I406" s="6"/>
      <c r="J406" s="6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ht="15.0" customHeight="1">
      <c r="A407" s="6"/>
      <c r="B407" s="6"/>
      <c r="C407" s="6"/>
      <c r="D407" s="7"/>
      <c r="E407" s="6"/>
      <c r="F407" s="6"/>
      <c r="G407" s="7"/>
      <c r="H407" s="6"/>
      <c r="I407" s="6"/>
      <c r="J407" s="6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ht="15.0" customHeight="1">
      <c r="A408" s="6"/>
      <c r="B408" s="6"/>
      <c r="C408" s="6"/>
      <c r="D408" s="7"/>
      <c r="E408" s="6"/>
      <c r="F408" s="6"/>
      <c r="G408" s="7"/>
      <c r="H408" s="6"/>
      <c r="I408" s="6"/>
      <c r="J408" s="6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ht="15.0" customHeight="1">
      <c r="A409" s="6"/>
      <c r="B409" s="6"/>
      <c r="C409" s="6"/>
      <c r="D409" s="7"/>
      <c r="E409" s="6"/>
      <c r="F409" s="6"/>
      <c r="G409" s="7"/>
      <c r="H409" s="6"/>
      <c r="I409" s="6"/>
      <c r="J409" s="6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ht="15.0" customHeight="1">
      <c r="A410" s="6"/>
      <c r="B410" s="6"/>
      <c r="C410" s="6"/>
      <c r="D410" s="7"/>
      <c r="E410" s="6"/>
      <c r="F410" s="6"/>
      <c r="G410" s="7"/>
      <c r="H410" s="6"/>
      <c r="I410" s="6"/>
      <c r="J410" s="6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ht="15.0" customHeight="1">
      <c r="A411" s="6"/>
      <c r="B411" s="6"/>
      <c r="C411" s="6"/>
      <c r="D411" s="7"/>
      <c r="E411" s="6"/>
      <c r="F411" s="6"/>
      <c r="G411" s="7"/>
      <c r="H411" s="6"/>
      <c r="I411" s="6"/>
      <c r="J411" s="6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ht="15.0" customHeight="1">
      <c r="A412" s="6"/>
      <c r="B412" s="6"/>
      <c r="C412" s="6"/>
      <c r="D412" s="7"/>
      <c r="E412" s="6"/>
      <c r="F412" s="6"/>
      <c r="G412" s="7"/>
      <c r="H412" s="6"/>
      <c r="I412" s="6"/>
      <c r="J412" s="6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ht="15.0" customHeight="1">
      <c r="A413" s="6"/>
      <c r="B413" s="6"/>
      <c r="C413" s="6"/>
      <c r="D413" s="7"/>
      <c r="E413" s="6"/>
      <c r="F413" s="6"/>
      <c r="G413" s="7"/>
      <c r="H413" s="6"/>
      <c r="I413" s="6"/>
      <c r="J413" s="6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ht="15.0" customHeight="1">
      <c r="A414" s="6"/>
      <c r="B414" s="6"/>
      <c r="C414" s="6"/>
      <c r="D414" s="7"/>
      <c r="E414" s="6"/>
      <c r="F414" s="6"/>
      <c r="G414" s="7"/>
      <c r="H414" s="6"/>
      <c r="I414" s="6"/>
      <c r="J414" s="6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ht="15.0" customHeight="1">
      <c r="A415" s="6"/>
      <c r="B415" s="6"/>
      <c r="C415" s="6"/>
      <c r="D415" s="7"/>
      <c r="E415" s="6"/>
      <c r="F415" s="6"/>
      <c r="G415" s="7"/>
      <c r="H415" s="6"/>
      <c r="I415" s="6"/>
      <c r="J415" s="6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ht="15.0" customHeight="1">
      <c r="A416" s="6"/>
      <c r="B416" s="6"/>
      <c r="C416" s="6"/>
      <c r="D416" s="7"/>
      <c r="E416" s="6"/>
      <c r="F416" s="6"/>
      <c r="G416" s="7"/>
      <c r="H416" s="6"/>
      <c r="I416" s="6"/>
      <c r="J416" s="6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ht="15.0" customHeight="1">
      <c r="A417" s="6"/>
      <c r="B417" s="6"/>
      <c r="C417" s="6"/>
      <c r="D417" s="7"/>
      <c r="E417" s="6"/>
      <c r="F417" s="6"/>
      <c r="G417" s="7"/>
      <c r="H417" s="6"/>
      <c r="I417" s="6"/>
      <c r="J417" s="6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ht="15.0" customHeight="1">
      <c r="A418" s="6"/>
      <c r="B418" s="6"/>
      <c r="C418" s="6"/>
      <c r="D418" s="7"/>
      <c r="E418" s="6"/>
      <c r="F418" s="6"/>
      <c r="G418" s="7"/>
      <c r="H418" s="6"/>
      <c r="I418" s="6"/>
      <c r="J418" s="6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ht="15.0" customHeight="1">
      <c r="A419" s="6"/>
      <c r="B419" s="6"/>
      <c r="C419" s="6"/>
      <c r="D419" s="7"/>
      <c r="E419" s="6"/>
      <c r="F419" s="6"/>
      <c r="G419" s="7"/>
      <c r="H419" s="6"/>
      <c r="I419" s="6"/>
      <c r="J419" s="6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ht="15.0" customHeight="1">
      <c r="A420" s="6"/>
      <c r="B420" s="6"/>
      <c r="C420" s="6"/>
      <c r="D420" s="7"/>
      <c r="E420" s="6"/>
      <c r="F420" s="6"/>
      <c r="G420" s="7"/>
      <c r="H420" s="6"/>
      <c r="I420" s="6"/>
      <c r="J420" s="6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ht="15.0" customHeight="1">
      <c r="A421" s="6"/>
      <c r="B421" s="6"/>
      <c r="C421" s="6"/>
      <c r="D421" s="7"/>
      <c r="E421" s="6"/>
      <c r="F421" s="6"/>
      <c r="G421" s="7"/>
      <c r="H421" s="6"/>
      <c r="I421" s="6"/>
      <c r="J421" s="6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ht="15.0" customHeight="1">
      <c r="A422" s="6"/>
      <c r="B422" s="6"/>
      <c r="C422" s="6"/>
      <c r="D422" s="7"/>
      <c r="E422" s="6"/>
      <c r="F422" s="6"/>
      <c r="G422" s="7"/>
      <c r="H422" s="6"/>
      <c r="I422" s="6"/>
      <c r="J422" s="6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ht="15.0" customHeight="1">
      <c r="A423" s="6"/>
      <c r="B423" s="6"/>
      <c r="C423" s="6"/>
      <c r="D423" s="7"/>
      <c r="E423" s="6"/>
      <c r="F423" s="6"/>
      <c r="G423" s="7"/>
      <c r="H423" s="6"/>
      <c r="I423" s="6"/>
      <c r="J423" s="6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ht="15.0" customHeight="1">
      <c r="A424" s="6"/>
      <c r="B424" s="6"/>
      <c r="C424" s="6"/>
      <c r="D424" s="7"/>
      <c r="E424" s="6"/>
      <c r="F424" s="6"/>
      <c r="G424" s="7"/>
      <c r="H424" s="6"/>
      <c r="I424" s="6"/>
      <c r="J424" s="6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ht="15.0" customHeight="1">
      <c r="A425" s="6"/>
      <c r="B425" s="6"/>
      <c r="C425" s="6"/>
      <c r="D425" s="7"/>
      <c r="E425" s="6"/>
      <c r="F425" s="6"/>
      <c r="G425" s="7"/>
      <c r="H425" s="6"/>
      <c r="I425" s="6"/>
      <c r="J425" s="6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ht="15.0" customHeight="1">
      <c r="A426" s="6"/>
      <c r="B426" s="6"/>
      <c r="C426" s="6"/>
      <c r="D426" s="7"/>
      <c r="E426" s="6"/>
      <c r="F426" s="6"/>
      <c r="G426" s="7"/>
      <c r="H426" s="6"/>
      <c r="I426" s="6"/>
      <c r="J426" s="6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ht="15.0" customHeight="1">
      <c r="A427" s="6"/>
      <c r="B427" s="6"/>
      <c r="C427" s="6"/>
      <c r="D427" s="7"/>
      <c r="E427" s="6"/>
      <c r="F427" s="6"/>
      <c r="G427" s="7"/>
      <c r="H427" s="6"/>
      <c r="I427" s="6"/>
      <c r="J427" s="6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ht="15.0" customHeight="1">
      <c r="A428" s="6"/>
      <c r="B428" s="6"/>
      <c r="C428" s="6"/>
      <c r="D428" s="7"/>
      <c r="E428" s="6"/>
      <c r="F428" s="6"/>
      <c r="G428" s="7"/>
      <c r="H428" s="6"/>
      <c r="I428" s="6"/>
      <c r="J428" s="6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ht="15.0" customHeight="1">
      <c r="A429" s="6"/>
      <c r="B429" s="6"/>
      <c r="C429" s="6"/>
      <c r="D429" s="7"/>
      <c r="E429" s="6"/>
      <c r="F429" s="6"/>
      <c r="G429" s="7"/>
      <c r="H429" s="6"/>
      <c r="I429" s="6"/>
      <c r="J429" s="6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ht="15.0" customHeight="1">
      <c r="A430" s="6"/>
      <c r="B430" s="6"/>
      <c r="C430" s="6"/>
      <c r="D430" s="7"/>
      <c r="E430" s="6"/>
      <c r="F430" s="6"/>
      <c r="G430" s="7"/>
      <c r="H430" s="6"/>
      <c r="I430" s="6"/>
      <c r="J430" s="6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ht="15.0" customHeight="1">
      <c r="A431" s="6"/>
      <c r="B431" s="6"/>
      <c r="C431" s="6"/>
      <c r="D431" s="7"/>
      <c r="E431" s="6"/>
      <c r="F431" s="6"/>
      <c r="G431" s="7"/>
      <c r="H431" s="6"/>
      <c r="I431" s="6"/>
      <c r="J431" s="6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ht="15.0" customHeight="1">
      <c r="A432" s="6"/>
      <c r="B432" s="6"/>
      <c r="C432" s="6"/>
      <c r="D432" s="7"/>
      <c r="E432" s="6"/>
      <c r="F432" s="6"/>
      <c r="G432" s="7"/>
      <c r="H432" s="6"/>
      <c r="I432" s="6"/>
      <c r="J432" s="6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ht="15.0" customHeight="1">
      <c r="A433" s="6"/>
      <c r="B433" s="6"/>
      <c r="C433" s="6"/>
      <c r="D433" s="7"/>
      <c r="E433" s="6"/>
      <c r="F433" s="6"/>
      <c r="G433" s="7"/>
      <c r="H433" s="6"/>
      <c r="I433" s="6"/>
      <c r="J433" s="6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ht="15.0" customHeight="1">
      <c r="A434" s="6"/>
      <c r="B434" s="6"/>
      <c r="C434" s="6"/>
      <c r="D434" s="7"/>
      <c r="E434" s="6"/>
      <c r="F434" s="6"/>
      <c r="G434" s="7"/>
      <c r="H434" s="6"/>
      <c r="I434" s="6"/>
      <c r="J434" s="6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ht="15.0" customHeight="1">
      <c r="A435" s="6"/>
      <c r="B435" s="6"/>
      <c r="C435" s="6"/>
      <c r="D435" s="7"/>
      <c r="E435" s="6"/>
      <c r="F435" s="6"/>
      <c r="G435" s="7"/>
      <c r="H435" s="6"/>
      <c r="I435" s="6"/>
      <c r="J435" s="6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ht="15.0" customHeight="1">
      <c r="A436" s="6"/>
      <c r="B436" s="6"/>
      <c r="C436" s="6"/>
      <c r="D436" s="7"/>
      <c r="E436" s="6"/>
      <c r="F436" s="6"/>
      <c r="G436" s="7"/>
      <c r="H436" s="6"/>
      <c r="I436" s="6"/>
      <c r="J436" s="6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ht="15.0" customHeight="1">
      <c r="A437" s="6"/>
      <c r="B437" s="6"/>
      <c r="C437" s="6"/>
      <c r="D437" s="7"/>
      <c r="E437" s="6"/>
      <c r="F437" s="6"/>
      <c r="G437" s="7"/>
      <c r="H437" s="6"/>
      <c r="I437" s="6"/>
      <c r="J437" s="6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ht="15.0" customHeight="1">
      <c r="A438" s="6"/>
      <c r="B438" s="6"/>
      <c r="C438" s="6"/>
      <c r="D438" s="7"/>
      <c r="E438" s="6"/>
      <c r="F438" s="6"/>
      <c r="G438" s="7"/>
      <c r="H438" s="6"/>
      <c r="I438" s="6"/>
      <c r="J438" s="6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ht="15.0" customHeight="1">
      <c r="A439" s="6"/>
      <c r="B439" s="6"/>
      <c r="C439" s="6"/>
      <c r="D439" s="7"/>
      <c r="E439" s="6"/>
      <c r="F439" s="6"/>
      <c r="G439" s="7"/>
      <c r="H439" s="6"/>
      <c r="I439" s="6"/>
      <c r="J439" s="6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ht="15.0" customHeight="1">
      <c r="A440" s="6"/>
      <c r="B440" s="6"/>
      <c r="C440" s="6"/>
      <c r="D440" s="7"/>
      <c r="E440" s="6"/>
      <c r="F440" s="6"/>
      <c r="G440" s="7"/>
      <c r="H440" s="6"/>
      <c r="I440" s="6"/>
      <c r="J440" s="6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ht="15.0" customHeight="1">
      <c r="A441" s="6"/>
      <c r="B441" s="6"/>
      <c r="C441" s="6"/>
      <c r="D441" s="7"/>
      <c r="E441" s="6"/>
      <c r="F441" s="6"/>
      <c r="G441" s="7"/>
      <c r="H441" s="6"/>
      <c r="I441" s="6"/>
      <c r="J441" s="6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ht="15.0" customHeight="1">
      <c r="A442" s="6"/>
      <c r="B442" s="6"/>
      <c r="C442" s="6"/>
      <c r="D442" s="7"/>
      <c r="E442" s="6"/>
      <c r="F442" s="6"/>
      <c r="G442" s="7"/>
      <c r="H442" s="6"/>
      <c r="I442" s="6"/>
      <c r="J442" s="6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ht="15.0" customHeight="1">
      <c r="A443" s="6"/>
      <c r="B443" s="6"/>
      <c r="C443" s="6"/>
      <c r="D443" s="7"/>
      <c r="E443" s="6"/>
      <c r="F443" s="6"/>
      <c r="G443" s="7"/>
      <c r="H443" s="6"/>
      <c r="I443" s="6"/>
      <c r="J443" s="6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ht="15.0" customHeight="1">
      <c r="A444" s="6"/>
      <c r="B444" s="6"/>
      <c r="C444" s="6"/>
      <c r="D444" s="7"/>
      <c r="E444" s="6"/>
      <c r="F444" s="6"/>
      <c r="G444" s="7"/>
      <c r="H444" s="6"/>
      <c r="I444" s="6"/>
      <c r="J444" s="6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ht="15.0" customHeight="1">
      <c r="A445" s="6"/>
      <c r="B445" s="6"/>
      <c r="C445" s="6"/>
      <c r="D445" s="7"/>
      <c r="E445" s="6"/>
      <c r="F445" s="6"/>
      <c r="G445" s="7"/>
      <c r="H445" s="6"/>
      <c r="I445" s="6"/>
      <c r="J445" s="6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ht="15.0" customHeight="1">
      <c r="A446" s="6"/>
      <c r="B446" s="6"/>
      <c r="C446" s="6"/>
      <c r="D446" s="7"/>
      <c r="E446" s="6"/>
      <c r="F446" s="6"/>
      <c r="G446" s="7"/>
      <c r="H446" s="6"/>
      <c r="I446" s="6"/>
      <c r="J446" s="6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ht="15.0" customHeight="1">
      <c r="A447" s="6"/>
      <c r="B447" s="6"/>
      <c r="C447" s="6"/>
      <c r="D447" s="7"/>
      <c r="E447" s="6"/>
      <c r="F447" s="6"/>
      <c r="G447" s="7"/>
      <c r="H447" s="6"/>
      <c r="I447" s="6"/>
      <c r="J447" s="6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ht="15.0" customHeight="1">
      <c r="A448" s="6"/>
      <c r="B448" s="6"/>
      <c r="C448" s="6"/>
      <c r="D448" s="7"/>
      <c r="E448" s="6"/>
      <c r="F448" s="6"/>
      <c r="G448" s="7"/>
      <c r="H448" s="6"/>
      <c r="I448" s="6"/>
      <c r="J448" s="6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ht="15.0" customHeight="1">
      <c r="A449" s="6"/>
      <c r="B449" s="6"/>
      <c r="C449" s="6"/>
      <c r="D449" s="7"/>
      <c r="E449" s="6"/>
      <c r="F449" s="6"/>
      <c r="G449" s="7"/>
      <c r="H449" s="6"/>
      <c r="I449" s="6"/>
      <c r="J449" s="6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ht="15.0" customHeight="1">
      <c r="A450" s="6"/>
      <c r="B450" s="6"/>
      <c r="C450" s="6"/>
      <c r="D450" s="7"/>
      <c r="E450" s="6"/>
      <c r="F450" s="6"/>
      <c r="G450" s="7"/>
      <c r="H450" s="6"/>
      <c r="I450" s="6"/>
      <c r="J450" s="6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ht="15.0" customHeight="1">
      <c r="A451" s="6"/>
      <c r="B451" s="6"/>
      <c r="C451" s="6"/>
      <c r="D451" s="7"/>
      <c r="E451" s="6"/>
      <c r="F451" s="6"/>
      <c r="G451" s="7"/>
      <c r="H451" s="6"/>
      <c r="I451" s="6"/>
      <c r="J451" s="6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ht="15.0" customHeight="1">
      <c r="A452" s="6"/>
      <c r="B452" s="6"/>
      <c r="C452" s="6"/>
      <c r="D452" s="7"/>
      <c r="E452" s="6"/>
      <c r="F452" s="6"/>
      <c r="G452" s="7"/>
      <c r="H452" s="6"/>
      <c r="I452" s="6"/>
      <c r="J452" s="6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ht="15.0" customHeight="1">
      <c r="A453" s="6"/>
      <c r="B453" s="6"/>
      <c r="C453" s="6"/>
      <c r="D453" s="7"/>
      <c r="E453" s="6"/>
      <c r="F453" s="6"/>
      <c r="G453" s="7"/>
      <c r="H453" s="6"/>
      <c r="I453" s="6"/>
      <c r="J453" s="6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ht="15.0" customHeight="1">
      <c r="A454" s="6"/>
      <c r="B454" s="6"/>
      <c r="C454" s="6"/>
      <c r="D454" s="7"/>
      <c r="E454" s="6"/>
      <c r="F454" s="6"/>
      <c r="G454" s="7"/>
      <c r="H454" s="6"/>
      <c r="I454" s="6"/>
      <c r="J454" s="6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ht="15.0" customHeight="1">
      <c r="A455" s="6"/>
      <c r="B455" s="6"/>
      <c r="C455" s="6"/>
      <c r="D455" s="7"/>
      <c r="E455" s="6"/>
      <c r="F455" s="6"/>
      <c r="G455" s="7"/>
      <c r="H455" s="6"/>
      <c r="I455" s="6"/>
      <c r="J455" s="6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ht="15.0" customHeight="1">
      <c r="A456" s="6"/>
      <c r="B456" s="6"/>
      <c r="C456" s="6"/>
      <c r="D456" s="7"/>
      <c r="E456" s="6"/>
      <c r="F456" s="6"/>
      <c r="G456" s="7"/>
      <c r="H456" s="6"/>
      <c r="I456" s="6"/>
      <c r="J456" s="6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ht="15.0" customHeight="1">
      <c r="A457" s="6"/>
      <c r="B457" s="6"/>
      <c r="C457" s="6"/>
      <c r="D457" s="7"/>
      <c r="E457" s="6"/>
      <c r="F457" s="6"/>
      <c r="G457" s="7"/>
      <c r="H457" s="6"/>
      <c r="I457" s="6"/>
      <c r="J457" s="6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ht="15.0" customHeight="1">
      <c r="A458" s="6"/>
      <c r="B458" s="6"/>
      <c r="C458" s="6"/>
      <c r="D458" s="7"/>
      <c r="E458" s="6"/>
      <c r="F458" s="6"/>
      <c r="G458" s="7"/>
      <c r="H458" s="6"/>
      <c r="I458" s="6"/>
      <c r="J458" s="6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ht="15.0" customHeight="1">
      <c r="A459" s="6"/>
      <c r="B459" s="6"/>
      <c r="C459" s="6"/>
      <c r="D459" s="7"/>
      <c r="E459" s="6"/>
      <c r="F459" s="6"/>
      <c r="G459" s="7"/>
      <c r="H459" s="6"/>
      <c r="I459" s="6"/>
      <c r="J459" s="6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ht="15.0" customHeight="1">
      <c r="A460" s="6"/>
      <c r="B460" s="6"/>
      <c r="C460" s="6"/>
      <c r="D460" s="7"/>
      <c r="E460" s="6"/>
      <c r="F460" s="6"/>
      <c r="G460" s="7"/>
      <c r="H460" s="6"/>
      <c r="I460" s="6"/>
      <c r="J460" s="6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ht="15.0" customHeight="1">
      <c r="A461" s="6"/>
      <c r="B461" s="6"/>
      <c r="C461" s="6"/>
      <c r="D461" s="7"/>
      <c r="E461" s="6"/>
      <c r="F461" s="6"/>
      <c r="G461" s="7"/>
      <c r="H461" s="6"/>
      <c r="I461" s="6"/>
      <c r="J461" s="6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ht="15.0" customHeight="1">
      <c r="A462" s="6"/>
      <c r="B462" s="6"/>
      <c r="C462" s="6"/>
      <c r="D462" s="7"/>
      <c r="E462" s="6"/>
      <c r="F462" s="6"/>
      <c r="G462" s="7"/>
      <c r="H462" s="6"/>
      <c r="I462" s="6"/>
      <c r="J462" s="6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ht="15.0" customHeight="1">
      <c r="A463" s="6"/>
      <c r="B463" s="6"/>
      <c r="C463" s="6"/>
      <c r="D463" s="7"/>
      <c r="E463" s="6"/>
      <c r="F463" s="6"/>
      <c r="G463" s="7"/>
      <c r="H463" s="6"/>
      <c r="I463" s="6"/>
      <c r="J463" s="6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ht="15.0" customHeight="1">
      <c r="A464" s="6"/>
      <c r="B464" s="6"/>
      <c r="C464" s="6"/>
      <c r="D464" s="7"/>
      <c r="E464" s="6"/>
      <c r="F464" s="6"/>
      <c r="G464" s="7"/>
      <c r="H464" s="6"/>
      <c r="I464" s="6"/>
      <c r="J464" s="6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ht="15.0" customHeight="1">
      <c r="A465" s="6"/>
      <c r="B465" s="6"/>
      <c r="C465" s="6"/>
      <c r="D465" s="7"/>
      <c r="E465" s="6"/>
      <c r="F465" s="6"/>
      <c r="G465" s="7"/>
      <c r="H465" s="6"/>
      <c r="I465" s="6"/>
      <c r="J465" s="6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ht="15.0" customHeight="1">
      <c r="A466" s="6"/>
      <c r="B466" s="6"/>
      <c r="C466" s="6"/>
      <c r="D466" s="7"/>
      <c r="E466" s="6"/>
      <c r="F466" s="6"/>
      <c r="G466" s="7"/>
      <c r="H466" s="6"/>
      <c r="I466" s="6"/>
      <c r="J466" s="6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ht="15.0" customHeight="1">
      <c r="A467" s="6"/>
      <c r="B467" s="6"/>
      <c r="C467" s="6"/>
      <c r="D467" s="7"/>
      <c r="E467" s="6"/>
      <c r="F467" s="6"/>
      <c r="G467" s="7"/>
      <c r="H467" s="6"/>
      <c r="I467" s="6"/>
      <c r="J467" s="6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ht="15.0" customHeight="1">
      <c r="A468" s="6"/>
      <c r="B468" s="6"/>
      <c r="C468" s="6"/>
      <c r="D468" s="7"/>
      <c r="E468" s="6"/>
      <c r="F468" s="6"/>
      <c r="G468" s="7"/>
      <c r="H468" s="6"/>
      <c r="I468" s="6"/>
      <c r="J468" s="6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ht="15.0" customHeight="1">
      <c r="A469" s="6"/>
      <c r="B469" s="6"/>
      <c r="C469" s="6"/>
      <c r="D469" s="7"/>
      <c r="E469" s="6"/>
      <c r="F469" s="6"/>
      <c r="G469" s="7"/>
      <c r="H469" s="6"/>
      <c r="I469" s="6"/>
      <c r="J469" s="6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ht="15.0" customHeight="1">
      <c r="A470" s="6"/>
      <c r="B470" s="6"/>
      <c r="C470" s="6"/>
      <c r="D470" s="7"/>
      <c r="E470" s="6"/>
      <c r="F470" s="6"/>
      <c r="G470" s="7"/>
      <c r="H470" s="6"/>
      <c r="I470" s="6"/>
      <c r="J470" s="6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ht="15.0" customHeight="1">
      <c r="A471" s="6"/>
      <c r="B471" s="6"/>
      <c r="C471" s="6"/>
      <c r="D471" s="7"/>
      <c r="E471" s="6"/>
      <c r="F471" s="6"/>
      <c r="G471" s="7"/>
      <c r="H471" s="6"/>
      <c r="I471" s="6"/>
      <c r="J471" s="6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ht="15.0" customHeight="1">
      <c r="A472" s="6"/>
      <c r="B472" s="6"/>
      <c r="C472" s="6"/>
      <c r="D472" s="7"/>
      <c r="E472" s="6"/>
      <c r="F472" s="6"/>
      <c r="G472" s="7"/>
      <c r="H472" s="6"/>
      <c r="I472" s="6"/>
      <c r="J472" s="6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ht="15.0" customHeight="1">
      <c r="A473" s="6"/>
      <c r="B473" s="6"/>
      <c r="C473" s="6"/>
      <c r="D473" s="7"/>
      <c r="E473" s="6"/>
      <c r="F473" s="6"/>
      <c r="G473" s="7"/>
      <c r="H473" s="6"/>
      <c r="I473" s="6"/>
      <c r="J473" s="6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ht="15.0" customHeight="1">
      <c r="A474" s="6"/>
      <c r="B474" s="6"/>
      <c r="C474" s="6"/>
      <c r="D474" s="7"/>
      <c r="E474" s="6"/>
      <c r="F474" s="6"/>
      <c r="G474" s="7"/>
      <c r="H474" s="6"/>
      <c r="I474" s="6"/>
      <c r="J474" s="6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ht="15.0" customHeight="1">
      <c r="A475" s="6"/>
      <c r="B475" s="6"/>
      <c r="C475" s="6"/>
      <c r="D475" s="7"/>
      <c r="E475" s="6"/>
      <c r="F475" s="6"/>
      <c r="G475" s="7"/>
      <c r="H475" s="6"/>
      <c r="I475" s="6"/>
      <c r="J475" s="6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ht="15.0" customHeight="1">
      <c r="A476" s="6"/>
      <c r="B476" s="6"/>
      <c r="C476" s="6"/>
      <c r="D476" s="7"/>
      <c r="E476" s="6"/>
      <c r="F476" s="6"/>
      <c r="G476" s="7"/>
      <c r="H476" s="6"/>
      <c r="I476" s="6"/>
      <c r="J476" s="6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ht="15.0" customHeight="1">
      <c r="A477" s="6"/>
      <c r="B477" s="6"/>
      <c r="C477" s="6"/>
      <c r="D477" s="7"/>
      <c r="E477" s="6"/>
      <c r="F477" s="6"/>
      <c r="G477" s="7"/>
      <c r="H477" s="6"/>
      <c r="I477" s="6"/>
      <c r="J477" s="6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ht="15.0" customHeight="1">
      <c r="A478" s="6"/>
      <c r="B478" s="6"/>
      <c r="C478" s="6"/>
      <c r="D478" s="7"/>
      <c r="E478" s="6"/>
      <c r="F478" s="6"/>
      <c r="G478" s="7"/>
      <c r="H478" s="6"/>
      <c r="I478" s="6"/>
      <c r="J478" s="6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ht="15.0" customHeight="1">
      <c r="A479" s="6"/>
      <c r="B479" s="6"/>
      <c r="C479" s="6"/>
      <c r="D479" s="7"/>
      <c r="E479" s="6"/>
      <c r="F479" s="6"/>
      <c r="G479" s="7"/>
      <c r="H479" s="6"/>
      <c r="I479" s="6"/>
      <c r="J479" s="6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ht="15.0" customHeight="1">
      <c r="A480" s="6"/>
      <c r="B480" s="6"/>
      <c r="C480" s="6"/>
      <c r="D480" s="7"/>
      <c r="E480" s="6"/>
      <c r="F480" s="6"/>
      <c r="G480" s="7"/>
      <c r="H480" s="6"/>
      <c r="I480" s="6"/>
      <c r="J480" s="6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ht="15.0" customHeight="1">
      <c r="A481" s="6"/>
      <c r="B481" s="6"/>
      <c r="C481" s="6"/>
      <c r="D481" s="7"/>
      <c r="E481" s="6"/>
      <c r="F481" s="6"/>
      <c r="G481" s="7"/>
      <c r="H481" s="6"/>
      <c r="I481" s="6"/>
      <c r="J481" s="6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ht="15.0" customHeight="1">
      <c r="A482" s="6"/>
      <c r="B482" s="6"/>
      <c r="C482" s="6"/>
      <c r="D482" s="7"/>
      <c r="E482" s="6"/>
      <c r="F482" s="6"/>
      <c r="G482" s="7"/>
      <c r="H482" s="6"/>
      <c r="I482" s="6"/>
      <c r="J482" s="6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ht="15.0" customHeight="1">
      <c r="A483" s="6"/>
      <c r="B483" s="6"/>
      <c r="C483" s="6"/>
      <c r="D483" s="7"/>
      <c r="E483" s="6"/>
      <c r="F483" s="6"/>
      <c r="G483" s="7"/>
      <c r="H483" s="6"/>
      <c r="I483" s="6"/>
      <c r="J483" s="6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ht="15.0" customHeight="1">
      <c r="A484" s="6"/>
      <c r="B484" s="6"/>
      <c r="C484" s="6"/>
      <c r="D484" s="7"/>
      <c r="E484" s="6"/>
      <c r="F484" s="6"/>
      <c r="G484" s="7"/>
      <c r="H484" s="6"/>
      <c r="I484" s="6"/>
      <c r="J484" s="6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ht="15.0" customHeight="1">
      <c r="A485" s="6"/>
      <c r="B485" s="6"/>
      <c r="C485" s="6"/>
      <c r="D485" s="7"/>
      <c r="E485" s="6"/>
      <c r="F485" s="6"/>
      <c r="G485" s="7"/>
      <c r="H485" s="6"/>
      <c r="I485" s="6"/>
      <c r="J485" s="6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ht="15.0" customHeight="1">
      <c r="A486" s="6"/>
      <c r="B486" s="6"/>
      <c r="C486" s="6"/>
      <c r="D486" s="7"/>
      <c r="E486" s="6"/>
      <c r="F486" s="6"/>
      <c r="G486" s="7"/>
      <c r="H486" s="6"/>
      <c r="I486" s="6"/>
      <c r="J486" s="6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ht="15.0" customHeight="1">
      <c r="A487" s="6"/>
      <c r="B487" s="6"/>
      <c r="C487" s="6"/>
      <c r="D487" s="7"/>
      <c r="E487" s="6"/>
      <c r="F487" s="6"/>
      <c r="G487" s="7"/>
      <c r="H487" s="6"/>
      <c r="I487" s="6"/>
      <c r="J487" s="6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ht="15.0" customHeight="1">
      <c r="A488" s="6"/>
      <c r="B488" s="6"/>
      <c r="C488" s="6"/>
      <c r="D488" s="7"/>
      <c r="E488" s="6"/>
      <c r="F488" s="6"/>
      <c r="G488" s="7"/>
      <c r="H488" s="6"/>
      <c r="I488" s="6"/>
      <c r="J488" s="6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ht="15.0" customHeight="1">
      <c r="A489" s="6"/>
      <c r="B489" s="6"/>
      <c r="C489" s="6"/>
      <c r="D489" s="7"/>
      <c r="E489" s="6"/>
      <c r="F489" s="6"/>
      <c r="G489" s="7"/>
      <c r="H489" s="6"/>
      <c r="I489" s="6"/>
      <c r="J489" s="6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ht="15.0" customHeight="1">
      <c r="A490" s="6"/>
      <c r="B490" s="6"/>
      <c r="C490" s="6"/>
      <c r="D490" s="7"/>
      <c r="E490" s="6"/>
      <c r="F490" s="6"/>
      <c r="G490" s="7"/>
      <c r="H490" s="6"/>
      <c r="I490" s="6"/>
      <c r="J490" s="6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ht="15.0" customHeight="1">
      <c r="A491" s="6"/>
      <c r="B491" s="6"/>
      <c r="C491" s="6"/>
      <c r="D491" s="7"/>
      <c r="E491" s="6"/>
      <c r="F491" s="6"/>
      <c r="G491" s="7"/>
      <c r="H491" s="6"/>
      <c r="I491" s="6"/>
      <c r="J491" s="6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ht="15.0" customHeight="1">
      <c r="A492" s="6"/>
      <c r="B492" s="6"/>
      <c r="C492" s="6"/>
      <c r="D492" s="7"/>
      <c r="E492" s="6"/>
      <c r="F492" s="6"/>
      <c r="G492" s="7"/>
      <c r="H492" s="6"/>
      <c r="I492" s="6"/>
      <c r="J492" s="6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ht="15.0" customHeight="1">
      <c r="A493" s="6"/>
      <c r="B493" s="6"/>
      <c r="C493" s="6"/>
      <c r="D493" s="7"/>
      <c r="E493" s="6"/>
      <c r="F493" s="6"/>
      <c r="G493" s="7"/>
      <c r="H493" s="6"/>
      <c r="I493" s="6"/>
      <c r="J493" s="6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ht="15.0" customHeight="1">
      <c r="A494" s="6"/>
      <c r="B494" s="6"/>
      <c r="C494" s="6"/>
      <c r="D494" s="7"/>
      <c r="E494" s="6"/>
      <c r="F494" s="6"/>
      <c r="G494" s="7"/>
      <c r="H494" s="6"/>
      <c r="I494" s="6"/>
      <c r="J494" s="6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ht="15.0" customHeight="1">
      <c r="A495" s="6"/>
      <c r="B495" s="6"/>
      <c r="C495" s="6"/>
      <c r="D495" s="7"/>
      <c r="E495" s="6"/>
      <c r="F495" s="6"/>
      <c r="G495" s="7"/>
      <c r="H495" s="6"/>
      <c r="I495" s="6"/>
      <c r="J495" s="6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ht="15.0" customHeight="1">
      <c r="A496" s="6"/>
      <c r="B496" s="6"/>
      <c r="C496" s="6"/>
      <c r="D496" s="7"/>
      <c r="E496" s="6"/>
      <c r="F496" s="6"/>
      <c r="G496" s="7"/>
      <c r="H496" s="6"/>
      <c r="I496" s="6"/>
      <c r="J496" s="6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ht="15.0" customHeight="1">
      <c r="A497" s="6"/>
      <c r="B497" s="6"/>
      <c r="C497" s="6"/>
      <c r="D497" s="7"/>
      <c r="E497" s="6"/>
      <c r="F497" s="6"/>
      <c r="G497" s="7"/>
      <c r="H497" s="6"/>
      <c r="I497" s="6"/>
      <c r="J497" s="6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ht="15.0" customHeight="1">
      <c r="A498" s="6"/>
      <c r="B498" s="6"/>
      <c r="C498" s="6"/>
      <c r="D498" s="7"/>
      <c r="E498" s="6"/>
      <c r="F498" s="6"/>
      <c r="G498" s="7"/>
      <c r="H498" s="6"/>
      <c r="I498" s="6"/>
      <c r="J498" s="6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ht="15.0" customHeight="1">
      <c r="A499" s="6"/>
      <c r="B499" s="6"/>
      <c r="C499" s="6"/>
      <c r="D499" s="7"/>
      <c r="E499" s="6"/>
      <c r="F499" s="6"/>
      <c r="G499" s="7"/>
      <c r="H499" s="6"/>
      <c r="I499" s="6"/>
      <c r="J499" s="6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ht="15.0" customHeight="1">
      <c r="A500" s="6"/>
      <c r="B500" s="6"/>
      <c r="C500" s="6"/>
      <c r="D500" s="7"/>
      <c r="E500" s="6"/>
      <c r="F500" s="6"/>
      <c r="G500" s="7"/>
      <c r="H500" s="6"/>
      <c r="I500" s="6"/>
      <c r="J500" s="6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ht="15.0" customHeight="1">
      <c r="A501" s="6"/>
      <c r="B501" s="6"/>
      <c r="C501" s="6"/>
      <c r="D501" s="7"/>
      <c r="E501" s="6"/>
      <c r="F501" s="6"/>
      <c r="G501" s="7"/>
      <c r="H501" s="6"/>
      <c r="I501" s="6"/>
      <c r="J501" s="6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ht="15.0" customHeight="1">
      <c r="A502" s="6"/>
      <c r="B502" s="6"/>
      <c r="C502" s="6"/>
      <c r="D502" s="7"/>
      <c r="E502" s="6"/>
      <c r="F502" s="6"/>
      <c r="G502" s="7"/>
      <c r="H502" s="6"/>
      <c r="I502" s="6"/>
      <c r="J502" s="6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ht="15.0" customHeight="1">
      <c r="A503" s="6"/>
      <c r="B503" s="6"/>
      <c r="C503" s="6"/>
      <c r="D503" s="7"/>
      <c r="E503" s="6"/>
      <c r="F503" s="6"/>
      <c r="G503" s="7"/>
      <c r="H503" s="6"/>
      <c r="I503" s="6"/>
      <c r="J503" s="6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ht="15.0" customHeight="1">
      <c r="A504" s="6"/>
      <c r="B504" s="6"/>
      <c r="C504" s="6"/>
      <c r="D504" s="7"/>
      <c r="E504" s="6"/>
      <c r="F504" s="6"/>
      <c r="G504" s="7"/>
      <c r="H504" s="6"/>
      <c r="I504" s="6"/>
      <c r="J504" s="6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ht="15.0" customHeight="1">
      <c r="A505" s="6"/>
      <c r="B505" s="6"/>
      <c r="C505" s="6"/>
      <c r="D505" s="7"/>
      <c r="E505" s="6"/>
      <c r="F505" s="6"/>
      <c r="G505" s="7"/>
      <c r="H505" s="6"/>
      <c r="I505" s="6"/>
      <c r="J505" s="6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ht="15.0" customHeight="1">
      <c r="A506" s="6"/>
      <c r="B506" s="6"/>
      <c r="C506" s="6"/>
      <c r="D506" s="7"/>
      <c r="E506" s="6"/>
      <c r="F506" s="6"/>
      <c r="G506" s="7"/>
      <c r="H506" s="6"/>
      <c r="I506" s="6"/>
      <c r="J506" s="6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ht="15.0" customHeight="1">
      <c r="A507" s="6"/>
      <c r="B507" s="6"/>
      <c r="C507" s="6"/>
      <c r="D507" s="7"/>
      <c r="E507" s="6"/>
      <c r="F507" s="6"/>
      <c r="G507" s="7"/>
      <c r="H507" s="6"/>
      <c r="I507" s="6"/>
      <c r="J507" s="6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ht="15.0" customHeight="1">
      <c r="A508" s="6"/>
      <c r="B508" s="6"/>
      <c r="C508" s="6"/>
      <c r="D508" s="7"/>
      <c r="E508" s="6"/>
      <c r="F508" s="6"/>
      <c r="G508" s="7"/>
      <c r="H508" s="6"/>
      <c r="I508" s="6"/>
      <c r="J508" s="6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ht="15.0" customHeight="1">
      <c r="A509" s="6"/>
      <c r="B509" s="6"/>
      <c r="C509" s="6"/>
      <c r="D509" s="7"/>
      <c r="E509" s="6"/>
      <c r="F509" s="6"/>
      <c r="G509" s="7"/>
      <c r="H509" s="6"/>
      <c r="I509" s="6"/>
      <c r="J509" s="6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ht="15.0" customHeight="1">
      <c r="A510" s="6"/>
      <c r="B510" s="6"/>
      <c r="C510" s="6"/>
      <c r="D510" s="7"/>
      <c r="E510" s="6"/>
      <c r="F510" s="6"/>
      <c r="G510" s="7"/>
      <c r="H510" s="6"/>
      <c r="I510" s="6"/>
      <c r="J510" s="6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ht="15.0" customHeight="1">
      <c r="A511" s="6"/>
      <c r="B511" s="6"/>
      <c r="C511" s="6"/>
      <c r="D511" s="7"/>
      <c r="E511" s="6"/>
      <c r="F511" s="6"/>
      <c r="G511" s="7"/>
      <c r="H511" s="6"/>
      <c r="I511" s="6"/>
      <c r="J511" s="6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ht="15.0" customHeight="1">
      <c r="A512" s="6"/>
      <c r="B512" s="6"/>
      <c r="C512" s="6"/>
      <c r="D512" s="7"/>
      <c r="E512" s="6"/>
      <c r="F512" s="6"/>
      <c r="G512" s="7"/>
      <c r="H512" s="6"/>
      <c r="I512" s="6"/>
      <c r="J512" s="6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ht="15.0" customHeight="1">
      <c r="A513" s="6"/>
      <c r="B513" s="6"/>
      <c r="C513" s="6"/>
      <c r="D513" s="7"/>
      <c r="E513" s="6"/>
      <c r="F513" s="6"/>
      <c r="G513" s="7"/>
      <c r="H513" s="6"/>
      <c r="I513" s="6"/>
      <c r="J513" s="6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ht="15.0" customHeight="1">
      <c r="A514" s="6"/>
      <c r="B514" s="6"/>
      <c r="C514" s="6"/>
      <c r="D514" s="7"/>
      <c r="E514" s="6"/>
      <c r="F514" s="6"/>
      <c r="G514" s="7"/>
      <c r="H514" s="6"/>
      <c r="I514" s="6"/>
      <c r="J514" s="6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ht="15.0" customHeight="1">
      <c r="A515" s="6"/>
      <c r="B515" s="6"/>
      <c r="C515" s="6"/>
      <c r="D515" s="7"/>
      <c r="E515" s="6"/>
      <c r="F515" s="6"/>
      <c r="G515" s="7"/>
      <c r="H515" s="6"/>
      <c r="I515" s="6"/>
      <c r="J515" s="6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ht="15.0" customHeight="1">
      <c r="A516" s="6"/>
      <c r="B516" s="6"/>
      <c r="C516" s="6"/>
      <c r="D516" s="7"/>
      <c r="E516" s="6"/>
      <c r="F516" s="6"/>
      <c r="G516" s="7"/>
      <c r="H516" s="6"/>
      <c r="I516" s="6"/>
      <c r="J516" s="6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ht="15.0" customHeight="1">
      <c r="A517" s="6"/>
      <c r="B517" s="6"/>
      <c r="C517" s="6"/>
      <c r="D517" s="7"/>
      <c r="E517" s="6"/>
      <c r="F517" s="6"/>
      <c r="G517" s="7"/>
      <c r="H517" s="6"/>
      <c r="I517" s="6"/>
      <c r="J517" s="6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ht="15.0" customHeight="1">
      <c r="A518" s="6"/>
      <c r="B518" s="6"/>
      <c r="C518" s="6"/>
      <c r="D518" s="7"/>
      <c r="E518" s="6"/>
      <c r="F518" s="6"/>
      <c r="G518" s="7"/>
      <c r="H518" s="6"/>
      <c r="I518" s="6"/>
      <c r="J518" s="6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ht="15.0" customHeight="1">
      <c r="A519" s="6"/>
      <c r="B519" s="6"/>
      <c r="C519" s="6"/>
      <c r="D519" s="7"/>
      <c r="E519" s="6"/>
      <c r="F519" s="6"/>
      <c r="G519" s="7"/>
      <c r="H519" s="6"/>
      <c r="I519" s="6"/>
      <c r="J519" s="6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ht="15.0" customHeight="1">
      <c r="A520" s="6"/>
      <c r="B520" s="6"/>
      <c r="C520" s="6"/>
      <c r="D520" s="7"/>
      <c r="E520" s="6"/>
      <c r="F520" s="6"/>
      <c r="G520" s="7"/>
      <c r="H520" s="6"/>
      <c r="I520" s="6"/>
      <c r="J520" s="6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ht="15.0" customHeight="1">
      <c r="A521" s="6"/>
      <c r="B521" s="6"/>
      <c r="C521" s="6"/>
      <c r="D521" s="7"/>
      <c r="E521" s="6"/>
      <c r="F521" s="6"/>
      <c r="G521" s="7"/>
      <c r="H521" s="6"/>
      <c r="I521" s="6"/>
      <c r="J521" s="6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ht="15.0" customHeight="1">
      <c r="A522" s="6"/>
      <c r="B522" s="6"/>
      <c r="C522" s="6"/>
      <c r="D522" s="7"/>
      <c r="E522" s="6"/>
      <c r="F522" s="6"/>
      <c r="G522" s="7"/>
      <c r="H522" s="6"/>
      <c r="I522" s="6"/>
      <c r="J522" s="6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ht="15.0" customHeight="1">
      <c r="A523" s="6"/>
      <c r="B523" s="6"/>
      <c r="C523" s="6"/>
      <c r="D523" s="7"/>
      <c r="E523" s="6"/>
      <c r="F523" s="6"/>
      <c r="G523" s="7"/>
      <c r="H523" s="6"/>
      <c r="I523" s="6"/>
      <c r="J523" s="6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ht="15.0" customHeight="1">
      <c r="A524" s="6"/>
      <c r="B524" s="6"/>
      <c r="C524" s="6"/>
      <c r="D524" s="7"/>
      <c r="E524" s="6"/>
      <c r="F524" s="6"/>
      <c r="G524" s="7"/>
      <c r="H524" s="6"/>
      <c r="I524" s="6"/>
      <c r="J524" s="6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ht="15.0" customHeight="1">
      <c r="A525" s="6"/>
      <c r="B525" s="6"/>
      <c r="C525" s="6"/>
      <c r="D525" s="7"/>
      <c r="E525" s="6"/>
      <c r="F525" s="6"/>
      <c r="G525" s="7"/>
      <c r="H525" s="6"/>
      <c r="I525" s="6"/>
      <c r="J525" s="6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ht="15.0" customHeight="1">
      <c r="A526" s="6"/>
      <c r="B526" s="6"/>
      <c r="C526" s="6"/>
      <c r="D526" s="7"/>
      <c r="E526" s="6"/>
      <c r="F526" s="6"/>
      <c r="G526" s="7"/>
      <c r="H526" s="6"/>
      <c r="I526" s="6"/>
      <c r="J526" s="6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ht="15.0" customHeight="1">
      <c r="A527" s="6"/>
      <c r="B527" s="6"/>
      <c r="C527" s="6"/>
      <c r="D527" s="7"/>
      <c r="E527" s="6"/>
      <c r="F527" s="6"/>
      <c r="G527" s="7"/>
      <c r="H527" s="6"/>
      <c r="I527" s="6"/>
      <c r="J527" s="6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ht="15.0" customHeight="1">
      <c r="A528" s="6"/>
      <c r="B528" s="6"/>
      <c r="C528" s="6"/>
      <c r="D528" s="7"/>
      <c r="E528" s="6"/>
      <c r="F528" s="6"/>
      <c r="G528" s="7"/>
      <c r="H528" s="6"/>
      <c r="I528" s="6"/>
      <c r="J528" s="6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ht="15.0" customHeight="1">
      <c r="A529" s="6"/>
      <c r="B529" s="6"/>
      <c r="C529" s="6"/>
      <c r="D529" s="7"/>
      <c r="E529" s="6"/>
      <c r="F529" s="6"/>
      <c r="G529" s="7"/>
      <c r="H529" s="6"/>
      <c r="I529" s="6"/>
      <c r="J529" s="6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ht="15.0" customHeight="1">
      <c r="A530" s="6"/>
      <c r="B530" s="6"/>
      <c r="C530" s="6"/>
      <c r="D530" s="7"/>
      <c r="E530" s="6"/>
      <c r="F530" s="6"/>
      <c r="G530" s="7"/>
      <c r="H530" s="6"/>
      <c r="I530" s="6"/>
      <c r="J530" s="6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ht="15.0" customHeight="1">
      <c r="A531" s="6"/>
      <c r="B531" s="6"/>
      <c r="C531" s="6"/>
      <c r="D531" s="7"/>
      <c r="E531" s="6"/>
      <c r="F531" s="6"/>
      <c r="G531" s="7"/>
      <c r="H531" s="6"/>
      <c r="I531" s="6"/>
      <c r="J531" s="6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ht="15.0" customHeight="1">
      <c r="A532" s="6"/>
      <c r="B532" s="6"/>
      <c r="C532" s="6"/>
      <c r="D532" s="7"/>
      <c r="E532" s="6"/>
      <c r="F532" s="6"/>
      <c r="G532" s="7"/>
      <c r="H532" s="6"/>
      <c r="I532" s="6"/>
      <c r="J532" s="6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ht="15.0" customHeight="1">
      <c r="A533" s="6"/>
      <c r="B533" s="6"/>
      <c r="C533" s="6"/>
      <c r="D533" s="7"/>
      <c r="E533" s="6"/>
      <c r="F533" s="6"/>
      <c r="G533" s="7"/>
      <c r="H533" s="6"/>
      <c r="I533" s="6"/>
      <c r="J533" s="6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ht="15.0" customHeight="1">
      <c r="A534" s="6"/>
      <c r="B534" s="6"/>
      <c r="C534" s="6"/>
      <c r="D534" s="7"/>
      <c r="E534" s="6"/>
      <c r="F534" s="6"/>
      <c r="G534" s="7"/>
      <c r="H534" s="6"/>
      <c r="I534" s="6"/>
      <c r="J534" s="6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ht="15.0" customHeight="1">
      <c r="A535" s="6"/>
      <c r="B535" s="6"/>
      <c r="C535" s="6"/>
      <c r="D535" s="7"/>
      <c r="E535" s="6"/>
      <c r="F535" s="6"/>
      <c r="G535" s="7"/>
      <c r="H535" s="6"/>
      <c r="I535" s="6"/>
      <c r="J535" s="6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ht="15.0" customHeight="1">
      <c r="A536" s="6"/>
      <c r="B536" s="6"/>
      <c r="C536" s="6"/>
      <c r="D536" s="7"/>
      <c r="E536" s="6"/>
      <c r="F536" s="6"/>
      <c r="G536" s="7"/>
      <c r="H536" s="6"/>
      <c r="I536" s="6"/>
      <c r="J536" s="6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ht="15.0" customHeight="1">
      <c r="A537" s="6"/>
      <c r="B537" s="6"/>
      <c r="C537" s="6"/>
      <c r="D537" s="7"/>
      <c r="E537" s="6"/>
      <c r="F537" s="6"/>
      <c r="G537" s="7"/>
      <c r="H537" s="6"/>
      <c r="I537" s="6"/>
      <c r="J537" s="6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ht="15.0" customHeight="1">
      <c r="A538" s="6"/>
      <c r="B538" s="6"/>
      <c r="C538" s="6"/>
      <c r="D538" s="7"/>
      <c r="E538" s="6"/>
      <c r="F538" s="6"/>
      <c r="G538" s="7"/>
      <c r="H538" s="6"/>
      <c r="I538" s="6"/>
      <c r="J538" s="6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ht="15.0" customHeight="1">
      <c r="A539" s="6"/>
      <c r="B539" s="6"/>
      <c r="C539" s="6"/>
      <c r="D539" s="7"/>
      <c r="E539" s="6"/>
      <c r="F539" s="6"/>
      <c r="G539" s="7"/>
      <c r="H539" s="6"/>
      <c r="I539" s="6"/>
      <c r="J539" s="6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ht="15.0" customHeight="1">
      <c r="A540" s="6"/>
      <c r="B540" s="6"/>
      <c r="C540" s="6"/>
      <c r="D540" s="7"/>
      <c r="E540" s="6"/>
      <c r="F540" s="6"/>
      <c r="G540" s="7"/>
      <c r="H540" s="6"/>
      <c r="I540" s="6"/>
      <c r="J540" s="6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ht="15.0" customHeight="1">
      <c r="A541" s="6"/>
      <c r="B541" s="6"/>
      <c r="C541" s="6"/>
      <c r="D541" s="7"/>
      <c r="E541" s="6"/>
      <c r="F541" s="6"/>
      <c r="G541" s="7"/>
      <c r="H541" s="6"/>
      <c r="I541" s="6"/>
      <c r="J541" s="6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ht="15.0" customHeight="1">
      <c r="A542" s="6"/>
      <c r="B542" s="6"/>
      <c r="C542" s="6"/>
      <c r="D542" s="7"/>
      <c r="E542" s="6"/>
      <c r="F542" s="6"/>
      <c r="G542" s="7"/>
      <c r="H542" s="6"/>
      <c r="I542" s="6"/>
      <c r="J542" s="6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ht="15.0" customHeight="1">
      <c r="A543" s="6"/>
      <c r="B543" s="6"/>
      <c r="C543" s="6"/>
      <c r="D543" s="7"/>
      <c r="E543" s="6"/>
      <c r="F543" s="6"/>
      <c r="G543" s="7"/>
      <c r="H543" s="6"/>
      <c r="I543" s="6"/>
      <c r="J543" s="6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ht="15.0" customHeight="1">
      <c r="A544" s="6"/>
      <c r="B544" s="6"/>
      <c r="C544" s="6"/>
      <c r="D544" s="7"/>
      <c r="E544" s="6"/>
      <c r="F544" s="6"/>
      <c r="G544" s="7"/>
      <c r="H544" s="6"/>
      <c r="I544" s="6"/>
      <c r="J544" s="6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ht="15.0" customHeight="1">
      <c r="A545" s="6"/>
      <c r="B545" s="6"/>
      <c r="C545" s="6"/>
      <c r="D545" s="7"/>
      <c r="E545" s="6"/>
      <c r="F545" s="6"/>
      <c r="G545" s="7"/>
      <c r="H545" s="6"/>
      <c r="I545" s="6"/>
      <c r="J545" s="6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ht="15.0" customHeight="1">
      <c r="A546" s="6"/>
      <c r="B546" s="6"/>
      <c r="C546" s="6"/>
      <c r="D546" s="7"/>
      <c r="E546" s="6"/>
      <c r="F546" s="6"/>
      <c r="G546" s="7"/>
      <c r="H546" s="6"/>
      <c r="I546" s="6"/>
      <c r="J546" s="6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ht="15.0" customHeight="1">
      <c r="A547" s="6"/>
      <c r="B547" s="6"/>
      <c r="C547" s="6"/>
      <c r="D547" s="7"/>
      <c r="E547" s="6"/>
      <c r="F547" s="6"/>
      <c r="G547" s="7"/>
      <c r="H547" s="6"/>
      <c r="I547" s="6"/>
      <c r="J547" s="6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ht="15.0" customHeight="1">
      <c r="A548" s="6"/>
      <c r="B548" s="6"/>
      <c r="C548" s="6"/>
      <c r="D548" s="7"/>
      <c r="E548" s="6"/>
      <c r="F548" s="6"/>
      <c r="G548" s="7"/>
      <c r="H548" s="6"/>
      <c r="I548" s="6"/>
      <c r="J548" s="6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ht="15.0" customHeight="1">
      <c r="A549" s="6"/>
      <c r="B549" s="6"/>
      <c r="C549" s="6"/>
      <c r="D549" s="7"/>
      <c r="E549" s="6"/>
      <c r="F549" s="6"/>
      <c r="G549" s="7"/>
      <c r="H549" s="6"/>
      <c r="I549" s="6"/>
      <c r="J549" s="6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ht="15.0" customHeight="1">
      <c r="A550" s="6"/>
      <c r="B550" s="6"/>
      <c r="C550" s="6"/>
      <c r="D550" s="7"/>
      <c r="E550" s="6"/>
      <c r="F550" s="6"/>
      <c r="G550" s="7"/>
      <c r="H550" s="6"/>
      <c r="I550" s="6"/>
      <c r="J550" s="6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ht="15.0" customHeight="1">
      <c r="A551" s="6"/>
      <c r="B551" s="6"/>
      <c r="C551" s="6"/>
      <c r="D551" s="7"/>
      <c r="E551" s="6"/>
      <c r="F551" s="6"/>
      <c r="G551" s="7"/>
      <c r="H551" s="6"/>
      <c r="I551" s="6"/>
      <c r="J551" s="6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ht="15.0" customHeight="1">
      <c r="A552" s="6"/>
      <c r="B552" s="6"/>
      <c r="C552" s="6"/>
      <c r="D552" s="7"/>
      <c r="E552" s="6"/>
      <c r="F552" s="6"/>
      <c r="G552" s="7"/>
      <c r="H552" s="6"/>
      <c r="I552" s="6"/>
      <c r="J552" s="6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ht="15.0" customHeight="1">
      <c r="A553" s="6"/>
      <c r="B553" s="6"/>
      <c r="C553" s="6"/>
      <c r="D553" s="7"/>
      <c r="E553" s="6"/>
      <c r="F553" s="6"/>
      <c r="G553" s="7"/>
      <c r="H553" s="6"/>
      <c r="I553" s="6"/>
      <c r="J553" s="6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ht="15.0" customHeight="1">
      <c r="A554" s="6"/>
      <c r="B554" s="6"/>
      <c r="C554" s="6"/>
      <c r="D554" s="7"/>
      <c r="E554" s="6"/>
      <c r="F554" s="6"/>
      <c r="G554" s="7"/>
      <c r="H554" s="6"/>
      <c r="I554" s="6"/>
      <c r="J554" s="6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ht="15.0" customHeight="1">
      <c r="A555" s="6"/>
      <c r="B555" s="6"/>
      <c r="C555" s="6"/>
      <c r="D555" s="7"/>
      <c r="E555" s="6"/>
      <c r="F555" s="6"/>
      <c r="G555" s="7"/>
      <c r="H555" s="6"/>
      <c r="I555" s="6"/>
      <c r="J555" s="6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ht="15.0" customHeight="1">
      <c r="A556" s="6"/>
      <c r="B556" s="6"/>
      <c r="C556" s="6"/>
      <c r="D556" s="7"/>
      <c r="E556" s="6"/>
      <c r="F556" s="6"/>
      <c r="G556" s="7"/>
      <c r="H556" s="6"/>
      <c r="I556" s="6"/>
      <c r="J556" s="6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ht="15.0" customHeight="1">
      <c r="A557" s="6"/>
      <c r="B557" s="6"/>
      <c r="C557" s="6"/>
      <c r="D557" s="7"/>
      <c r="E557" s="6"/>
      <c r="F557" s="6"/>
      <c r="G557" s="7"/>
      <c r="H557" s="6"/>
      <c r="I557" s="6"/>
      <c r="J557" s="6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ht="15.0" customHeight="1">
      <c r="A558" s="6"/>
      <c r="B558" s="6"/>
      <c r="C558" s="6"/>
      <c r="D558" s="7"/>
      <c r="E558" s="6"/>
      <c r="F558" s="6"/>
      <c r="G558" s="7"/>
      <c r="H558" s="6"/>
      <c r="I558" s="6"/>
      <c r="J558" s="6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ht="15.0" customHeight="1">
      <c r="A559" s="6"/>
      <c r="B559" s="6"/>
      <c r="C559" s="6"/>
      <c r="D559" s="7"/>
      <c r="E559" s="6"/>
      <c r="F559" s="6"/>
      <c r="G559" s="7"/>
      <c r="H559" s="6"/>
      <c r="I559" s="6"/>
      <c r="J559" s="6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ht="15.0" customHeight="1">
      <c r="A560" s="6"/>
      <c r="B560" s="6"/>
      <c r="C560" s="6"/>
      <c r="D560" s="7"/>
      <c r="E560" s="6"/>
      <c r="F560" s="6"/>
      <c r="G560" s="7"/>
      <c r="H560" s="6"/>
      <c r="I560" s="6"/>
      <c r="J560" s="6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ht="15.0" customHeight="1">
      <c r="A561" s="6"/>
      <c r="B561" s="6"/>
      <c r="C561" s="6"/>
      <c r="D561" s="7"/>
      <c r="E561" s="6"/>
      <c r="F561" s="6"/>
      <c r="G561" s="7"/>
      <c r="H561" s="6"/>
      <c r="I561" s="6"/>
      <c r="J561" s="6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ht="15.0" customHeight="1">
      <c r="A562" s="6"/>
      <c r="B562" s="6"/>
      <c r="C562" s="6"/>
      <c r="D562" s="7"/>
      <c r="E562" s="6"/>
      <c r="F562" s="6"/>
      <c r="G562" s="7"/>
      <c r="H562" s="6"/>
      <c r="I562" s="6"/>
      <c r="J562" s="6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ht="15.0" customHeight="1">
      <c r="A563" s="6"/>
      <c r="B563" s="6"/>
      <c r="C563" s="6"/>
      <c r="D563" s="7"/>
      <c r="E563" s="6"/>
      <c r="F563" s="6"/>
      <c r="G563" s="7"/>
      <c r="H563" s="6"/>
      <c r="I563" s="6"/>
      <c r="J563" s="6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ht="15.0" customHeight="1">
      <c r="A564" s="6"/>
      <c r="B564" s="6"/>
      <c r="C564" s="6"/>
      <c r="D564" s="7"/>
      <c r="E564" s="6"/>
      <c r="F564" s="6"/>
      <c r="G564" s="7"/>
      <c r="H564" s="6"/>
      <c r="I564" s="6"/>
      <c r="J564" s="6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ht="15.0" customHeight="1">
      <c r="A565" s="6"/>
      <c r="B565" s="6"/>
      <c r="C565" s="6"/>
      <c r="D565" s="7"/>
      <c r="E565" s="6"/>
      <c r="F565" s="6"/>
      <c r="G565" s="7"/>
      <c r="H565" s="6"/>
      <c r="I565" s="6"/>
      <c r="J565" s="6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ht="15.0" customHeight="1">
      <c r="A566" s="6"/>
      <c r="B566" s="6"/>
      <c r="C566" s="6"/>
      <c r="D566" s="7"/>
      <c r="E566" s="6"/>
      <c r="F566" s="6"/>
      <c r="G566" s="7"/>
      <c r="H566" s="6"/>
      <c r="I566" s="6"/>
      <c r="J566" s="6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ht="15.0" customHeight="1">
      <c r="A567" s="6"/>
      <c r="B567" s="6"/>
      <c r="C567" s="6"/>
      <c r="D567" s="7"/>
      <c r="E567" s="6"/>
      <c r="F567" s="6"/>
      <c r="G567" s="7"/>
      <c r="H567" s="6"/>
      <c r="I567" s="6"/>
      <c r="J567" s="6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ht="15.0" customHeight="1">
      <c r="A568" s="6"/>
      <c r="B568" s="6"/>
      <c r="C568" s="6"/>
      <c r="D568" s="7"/>
      <c r="E568" s="6"/>
      <c r="F568" s="6"/>
      <c r="G568" s="7"/>
      <c r="H568" s="6"/>
      <c r="I568" s="6"/>
      <c r="J568" s="6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ht="15.0" customHeight="1">
      <c r="A569" s="6"/>
      <c r="B569" s="6"/>
      <c r="C569" s="6"/>
      <c r="D569" s="7"/>
      <c r="E569" s="6"/>
      <c r="F569" s="6"/>
      <c r="G569" s="7"/>
      <c r="H569" s="6"/>
      <c r="I569" s="6"/>
      <c r="J569" s="6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ht="15.0" customHeight="1">
      <c r="A570" s="6"/>
      <c r="B570" s="6"/>
      <c r="C570" s="6"/>
      <c r="D570" s="7"/>
      <c r="E570" s="6"/>
      <c r="F570" s="6"/>
      <c r="G570" s="7"/>
      <c r="H570" s="6"/>
      <c r="I570" s="6"/>
      <c r="J570" s="6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ht="15.0" customHeight="1">
      <c r="A571" s="6"/>
      <c r="B571" s="6"/>
      <c r="C571" s="6"/>
      <c r="D571" s="7"/>
      <c r="E571" s="6"/>
      <c r="F571" s="6"/>
      <c r="G571" s="7"/>
      <c r="H571" s="6"/>
      <c r="I571" s="6"/>
      <c r="J571" s="6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ht="15.0" customHeight="1">
      <c r="A572" s="6"/>
      <c r="B572" s="6"/>
      <c r="C572" s="6"/>
      <c r="D572" s="7"/>
      <c r="E572" s="6"/>
      <c r="F572" s="6"/>
      <c r="G572" s="7"/>
      <c r="H572" s="6"/>
      <c r="I572" s="6"/>
      <c r="J572" s="6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ht="15.0" customHeight="1">
      <c r="A573" s="6"/>
      <c r="B573" s="6"/>
      <c r="C573" s="6"/>
      <c r="D573" s="7"/>
      <c r="E573" s="6"/>
      <c r="F573" s="6"/>
      <c r="G573" s="7"/>
      <c r="H573" s="6"/>
      <c r="I573" s="6"/>
      <c r="J573" s="6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ht="15.0" customHeight="1">
      <c r="A574" s="6"/>
      <c r="B574" s="6"/>
      <c r="C574" s="6"/>
      <c r="D574" s="7"/>
      <c r="E574" s="6"/>
      <c r="F574" s="6"/>
      <c r="G574" s="7"/>
      <c r="H574" s="6"/>
      <c r="I574" s="6"/>
      <c r="J574" s="6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ht="15.0" customHeight="1">
      <c r="A575" s="6"/>
      <c r="B575" s="6"/>
      <c r="C575" s="6"/>
      <c r="D575" s="7"/>
      <c r="E575" s="6"/>
      <c r="F575" s="6"/>
      <c r="G575" s="7"/>
      <c r="H575" s="6"/>
      <c r="I575" s="6"/>
      <c r="J575" s="6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ht="15.0" customHeight="1">
      <c r="A576" s="6"/>
      <c r="B576" s="6"/>
      <c r="C576" s="6"/>
      <c r="D576" s="7"/>
      <c r="E576" s="6"/>
      <c r="F576" s="6"/>
      <c r="G576" s="7"/>
      <c r="H576" s="6"/>
      <c r="I576" s="6"/>
      <c r="J576" s="6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ht="15.0" customHeight="1">
      <c r="A577" s="6"/>
      <c r="B577" s="6"/>
      <c r="C577" s="6"/>
      <c r="D577" s="7"/>
      <c r="E577" s="6"/>
      <c r="F577" s="6"/>
      <c r="G577" s="7"/>
      <c r="H577" s="6"/>
      <c r="I577" s="6"/>
      <c r="J577" s="6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ht="15.0" customHeight="1">
      <c r="A578" s="6"/>
      <c r="B578" s="6"/>
      <c r="C578" s="6"/>
      <c r="D578" s="7"/>
      <c r="E578" s="6"/>
      <c r="F578" s="6"/>
      <c r="G578" s="7"/>
      <c r="H578" s="6"/>
      <c r="I578" s="6"/>
      <c r="J578" s="6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ht="15.0" customHeight="1">
      <c r="A579" s="6"/>
      <c r="B579" s="6"/>
      <c r="C579" s="6"/>
      <c r="D579" s="7"/>
      <c r="E579" s="6"/>
      <c r="F579" s="6"/>
      <c r="G579" s="7"/>
      <c r="H579" s="6"/>
      <c r="I579" s="6"/>
      <c r="J579" s="6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ht="15.0" customHeight="1">
      <c r="A580" s="6"/>
      <c r="B580" s="6"/>
      <c r="C580" s="6"/>
      <c r="D580" s="7"/>
      <c r="E580" s="6"/>
      <c r="F580" s="6"/>
      <c r="G580" s="7"/>
      <c r="H580" s="6"/>
      <c r="I580" s="6"/>
      <c r="J580" s="6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ht="15.0" customHeight="1">
      <c r="A581" s="6"/>
      <c r="B581" s="6"/>
      <c r="C581" s="6"/>
      <c r="D581" s="7"/>
      <c r="E581" s="6"/>
      <c r="F581" s="6"/>
      <c r="G581" s="7"/>
      <c r="H581" s="6"/>
      <c r="I581" s="6"/>
      <c r="J581" s="6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ht="15.0" customHeight="1">
      <c r="A582" s="6"/>
      <c r="B582" s="6"/>
      <c r="C582" s="6"/>
      <c r="D582" s="7"/>
      <c r="E582" s="6"/>
      <c r="F582" s="6"/>
      <c r="G582" s="7"/>
      <c r="H582" s="6"/>
      <c r="I582" s="6"/>
      <c r="J582" s="6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ht="15.0" customHeight="1">
      <c r="A583" s="6"/>
      <c r="B583" s="6"/>
      <c r="C583" s="6"/>
      <c r="D583" s="7"/>
      <c r="E583" s="6"/>
      <c r="F583" s="6"/>
      <c r="G583" s="7"/>
      <c r="H583" s="6"/>
      <c r="I583" s="6"/>
      <c r="J583" s="6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ht="15.0" customHeight="1">
      <c r="A584" s="6"/>
      <c r="B584" s="6"/>
      <c r="C584" s="6"/>
      <c r="D584" s="7"/>
      <c r="E584" s="6"/>
      <c r="F584" s="6"/>
      <c r="G584" s="7"/>
      <c r="H584" s="6"/>
      <c r="I584" s="6"/>
      <c r="J584" s="6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ht="15.0" customHeight="1">
      <c r="A585" s="6"/>
      <c r="B585" s="6"/>
      <c r="C585" s="6"/>
      <c r="D585" s="7"/>
      <c r="E585" s="6"/>
      <c r="F585" s="6"/>
      <c r="G585" s="7"/>
      <c r="H585" s="6"/>
      <c r="I585" s="6"/>
      <c r="J585" s="6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ht="15.0" customHeight="1">
      <c r="A586" s="6"/>
      <c r="B586" s="6"/>
      <c r="C586" s="6"/>
      <c r="D586" s="7"/>
      <c r="E586" s="6"/>
      <c r="F586" s="6"/>
      <c r="G586" s="7"/>
      <c r="H586" s="6"/>
      <c r="I586" s="6"/>
      <c r="J586" s="6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ht="15.0" customHeight="1">
      <c r="A587" s="6"/>
      <c r="B587" s="6"/>
      <c r="C587" s="6"/>
      <c r="D587" s="7"/>
      <c r="E587" s="6"/>
      <c r="F587" s="6"/>
      <c r="G587" s="7"/>
      <c r="H587" s="6"/>
      <c r="I587" s="6"/>
      <c r="J587" s="6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ht="15.0" customHeight="1">
      <c r="A588" s="6"/>
      <c r="B588" s="6"/>
      <c r="C588" s="6"/>
      <c r="D588" s="7"/>
      <c r="E588" s="6"/>
      <c r="F588" s="6"/>
      <c r="G588" s="7"/>
      <c r="H588" s="6"/>
      <c r="I588" s="6"/>
      <c r="J588" s="6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ht="15.0" customHeight="1">
      <c r="A589" s="6"/>
      <c r="B589" s="6"/>
      <c r="C589" s="6"/>
      <c r="D589" s="7"/>
      <c r="E589" s="6"/>
      <c r="F589" s="6"/>
      <c r="G589" s="7"/>
      <c r="H589" s="6"/>
      <c r="I589" s="6"/>
      <c r="J589" s="6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ht="15.0" customHeight="1">
      <c r="A590" s="6"/>
      <c r="B590" s="6"/>
      <c r="C590" s="6"/>
      <c r="D590" s="7"/>
      <c r="E590" s="6"/>
      <c r="F590" s="6"/>
      <c r="G590" s="7"/>
      <c r="H590" s="6"/>
      <c r="I590" s="6"/>
      <c r="J590" s="6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ht="15.0" customHeight="1">
      <c r="A591" s="6"/>
      <c r="B591" s="6"/>
      <c r="C591" s="6"/>
      <c r="D591" s="7"/>
      <c r="E591" s="6"/>
      <c r="F591" s="6"/>
      <c r="G591" s="7"/>
      <c r="H591" s="6"/>
      <c r="I591" s="6"/>
      <c r="J591" s="6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ht="15.0" customHeight="1">
      <c r="A592" s="6"/>
      <c r="B592" s="6"/>
      <c r="C592" s="6"/>
      <c r="D592" s="7"/>
      <c r="E592" s="6"/>
      <c r="F592" s="6"/>
      <c r="G592" s="7"/>
      <c r="H592" s="6"/>
      <c r="I592" s="6"/>
      <c r="J592" s="6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ht="15.0" customHeight="1">
      <c r="A593" s="6"/>
      <c r="B593" s="6"/>
      <c r="C593" s="6"/>
      <c r="D593" s="7"/>
      <c r="E593" s="6"/>
      <c r="F593" s="6"/>
      <c r="G593" s="7"/>
      <c r="H593" s="6"/>
      <c r="I593" s="6"/>
      <c r="J593" s="6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ht="15.0" customHeight="1">
      <c r="A594" s="6"/>
      <c r="B594" s="6"/>
      <c r="C594" s="6"/>
      <c r="D594" s="7"/>
      <c r="E594" s="6"/>
      <c r="F594" s="6"/>
      <c r="G594" s="7"/>
      <c r="H594" s="6"/>
      <c r="I594" s="6"/>
      <c r="J594" s="6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ht="15.0" customHeight="1">
      <c r="A595" s="6"/>
      <c r="B595" s="6"/>
      <c r="C595" s="6"/>
      <c r="D595" s="7"/>
      <c r="E595" s="6"/>
      <c r="F595" s="6"/>
      <c r="G595" s="7"/>
      <c r="H595" s="6"/>
      <c r="I595" s="6"/>
      <c r="J595" s="6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ht="15.0" customHeight="1">
      <c r="A596" s="6"/>
      <c r="B596" s="6"/>
      <c r="C596" s="6"/>
      <c r="D596" s="7"/>
      <c r="E596" s="6"/>
      <c r="F596" s="6"/>
      <c r="G596" s="7"/>
      <c r="H596" s="6"/>
      <c r="I596" s="6"/>
      <c r="J596" s="6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ht="15.0" customHeight="1">
      <c r="A597" s="6"/>
      <c r="B597" s="6"/>
      <c r="C597" s="6"/>
      <c r="D597" s="7"/>
      <c r="E597" s="6"/>
      <c r="F597" s="6"/>
      <c r="G597" s="7"/>
      <c r="H597" s="6"/>
      <c r="I597" s="6"/>
      <c r="J597" s="6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ht="15.0" customHeight="1">
      <c r="A598" s="6"/>
      <c r="B598" s="6"/>
      <c r="C598" s="6"/>
      <c r="D598" s="7"/>
      <c r="E598" s="6"/>
      <c r="F598" s="6"/>
      <c r="G598" s="7"/>
      <c r="H598" s="6"/>
      <c r="I598" s="6"/>
      <c r="J598" s="6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ht="15.0" customHeight="1">
      <c r="A599" s="6"/>
      <c r="B599" s="6"/>
      <c r="C599" s="6"/>
      <c r="D599" s="7"/>
      <c r="E599" s="6"/>
      <c r="F599" s="6"/>
      <c r="G599" s="7"/>
      <c r="H599" s="6"/>
      <c r="I599" s="6"/>
      <c r="J599" s="6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ht="15.0" customHeight="1">
      <c r="A600" s="6"/>
      <c r="B600" s="6"/>
      <c r="C600" s="6"/>
      <c r="D600" s="7"/>
      <c r="E600" s="6"/>
      <c r="F600" s="6"/>
      <c r="G600" s="7"/>
      <c r="H600" s="6"/>
      <c r="I600" s="6"/>
      <c r="J600" s="6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ht="15.0" customHeight="1">
      <c r="A601" s="6"/>
      <c r="B601" s="6"/>
      <c r="C601" s="6"/>
      <c r="D601" s="7"/>
      <c r="E601" s="6"/>
      <c r="F601" s="6"/>
      <c r="G601" s="7"/>
      <c r="H601" s="6"/>
      <c r="I601" s="6"/>
      <c r="J601" s="6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ht="15.0" customHeight="1">
      <c r="A602" s="6"/>
      <c r="B602" s="6"/>
      <c r="C602" s="6"/>
      <c r="D602" s="7"/>
      <c r="E602" s="6"/>
      <c r="F602" s="6"/>
      <c r="G602" s="7"/>
      <c r="H602" s="6"/>
      <c r="I602" s="6"/>
      <c r="J602" s="6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ht="15.0" customHeight="1">
      <c r="A603" s="6"/>
      <c r="B603" s="6"/>
      <c r="C603" s="6"/>
      <c r="D603" s="7"/>
      <c r="E603" s="6"/>
      <c r="F603" s="6"/>
      <c r="G603" s="7"/>
      <c r="H603" s="6"/>
      <c r="I603" s="6"/>
      <c r="J603" s="6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ht="15.0" customHeight="1">
      <c r="A604" s="6"/>
      <c r="B604" s="6"/>
      <c r="C604" s="6"/>
      <c r="D604" s="7"/>
      <c r="E604" s="6"/>
      <c r="F604" s="6"/>
      <c r="G604" s="7"/>
      <c r="H604" s="6"/>
      <c r="I604" s="6"/>
      <c r="J604" s="6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ht="15.0" customHeight="1">
      <c r="A605" s="6"/>
      <c r="B605" s="6"/>
      <c r="C605" s="6"/>
      <c r="D605" s="7"/>
      <c r="E605" s="6"/>
      <c r="F605" s="6"/>
      <c r="G605" s="7"/>
      <c r="H605" s="6"/>
      <c r="I605" s="6"/>
      <c r="J605" s="6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ht="15.0" customHeight="1">
      <c r="A606" s="6"/>
      <c r="B606" s="6"/>
      <c r="C606" s="6"/>
      <c r="D606" s="7"/>
      <c r="E606" s="6"/>
      <c r="F606" s="6"/>
      <c r="G606" s="7"/>
      <c r="H606" s="6"/>
      <c r="I606" s="6"/>
      <c r="J606" s="6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ht="15.0" customHeight="1">
      <c r="A607" s="6"/>
      <c r="B607" s="6"/>
      <c r="C607" s="6"/>
      <c r="D607" s="7"/>
      <c r="E607" s="6"/>
      <c r="F607" s="6"/>
      <c r="G607" s="7"/>
      <c r="H607" s="6"/>
      <c r="I607" s="6"/>
      <c r="J607" s="6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ht="15.0" customHeight="1">
      <c r="A608" s="6"/>
      <c r="B608" s="6"/>
      <c r="C608" s="6"/>
      <c r="D608" s="7"/>
      <c r="E608" s="6"/>
      <c r="F608" s="6"/>
      <c r="G608" s="7"/>
      <c r="H608" s="6"/>
      <c r="I608" s="6"/>
      <c r="J608" s="6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ht="15.0" customHeight="1">
      <c r="A609" s="6"/>
      <c r="B609" s="6"/>
      <c r="C609" s="6"/>
      <c r="D609" s="7"/>
      <c r="E609" s="6"/>
      <c r="F609" s="6"/>
      <c r="G609" s="7"/>
      <c r="H609" s="6"/>
      <c r="I609" s="6"/>
      <c r="J609" s="6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ht="15.0" customHeight="1">
      <c r="A610" s="6"/>
      <c r="B610" s="6"/>
      <c r="C610" s="6"/>
      <c r="D610" s="7"/>
      <c r="E610" s="6"/>
      <c r="F610" s="6"/>
      <c r="G610" s="7"/>
      <c r="H610" s="6"/>
      <c r="I610" s="6"/>
      <c r="J610" s="6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ht="15.0" customHeight="1">
      <c r="A611" s="6"/>
      <c r="B611" s="6"/>
      <c r="C611" s="6"/>
      <c r="D611" s="7"/>
      <c r="E611" s="6"/>
      <c r="F611" s="6"/>
      <c r="G611" s="7"/>
      <c r="H611" s="6"/>
      <c r="I611" s="6"/>
      <c r="J611" s="6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ht="15.0" customHeight="1">
      <c r="A612" s="6"/>
      <c r="B612" s="6"/>
      <c r="C612" s="6"/>
      <c r="D612" s="7"/>
      <c r="E612" s="6"/>
      <c r="F612" s="6"/>
      <c r="G612" s="7"/>
      <c r="H612" s="6"/>
      <c r="I612" s="6"/>
      <c r="J612" s="6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ht="15.0" customHeight="1">
      <c r="A613" s="6"/>
      <c r="B613" s="6"/>
      <c r="C613" s="6"/>
      <c r="D613" s="7"/>
      <c r="E613" s="6"/>
      <c r="F613" s="6"/>
      <c r="G613" s="7"/>
      <c r="H613" s="6"/>
      <c r="I613" s="6"/>
      <c r="J613" s="6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ht="15.0" customHeight="1">
      <c r="A614" s="6"/>
      <c r="B614" s="6"/>
      <c r="C614" s="6"/>
      <c r="D614" s="7"/>
      <c r="E614" s="6"/>
      <c r="F614" s="6"/>
      <c r="G614" s="7"/>
      <c r="H614" s="6"/>
      <c r="I614" s="6"/>
      <c r="J614" s="6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ht="15.0" customHeight="1">
      <c r="A615" s="6"/>
      <c r="B615" s="6"/>
      <c r="C615" s="6"/>
      <c r="D615" s="7"/>
      <c r="E615" s="6"/>
      <c r="F615" s="6"/>
      <c r="G615" s="7"/>
      <c r="H615" s="6"/>
      <c r="I615" s="6"/>
      <c r="J615" s="6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ht="15.0" customHeight="1">
      <c r="A616" s="6"/>
      <c r="B616" s="6"/>
      <c r="C616" s="6"/>
      <c r="D616" s="7"/>
      <c r="E616" s="6"/>
      <c r="F616" s="6"/>
      <c r="G616" s="7"/>
      <c r="H616" s="6"/>
      <c r="I616" s="6"/>
      <c r="J616" s="6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ht="15.0" customHeight="1">
      <c r="A617" s="6"/>
      <c r="B617" s="6"/>
      <c r="C617" s="6"/>
      <c r="D617" s="7"/>
      <c r="E617" s="6"/>
      <c r="F617" s="6"/>
      <c r="G617" s="7"/>
      <c r="H617" s="6"/>
      <c r="I617" s="6"/>
      <c r="J617" s="6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ht="15.0" customHeight="1">
      <c r="A618" s="6"/>
      <c r="B618" s="6"/>
      <c r="C618" s="6"/>
      <c r="D618" s="7"/>
      <c r="E618" s="6"/>
      <c r="F618" s="6"/>
      <c r="G618" s="7"/>
      <c r="H618" s="6"/>
      <c r="I618" s="6"/>
      <c r="J618" s="6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ht="15.0" customHeight="1">
      <c r="A619" s="6"/>
      <c r="B619" s="6"/>
      <c r="C619" s="6"/>
      <c r="D619" s="7"/>
      <c r="E619" s="6"/>
      <c r="F619" s="6"/>
      <c r="G619" s="7"/>
      <c r="H619" s="6"/>
      <c r="I619" s="6"/>
      <c r="J619" s="6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ht="15.0" customHeight="1">
      <c r="A620" s="6"/>
      <c r="B620" s="6"/>
      <c r="C620" s="6"/>
      <c r="D620" s="7"/>
      <c r="E620" s="6"/>
      <c r="F620" s="6"/>
      <c r="G620" s="7"/>
      <c r="H620" s="6"/>
      <c r="I620" s="6"/>
      <c r="J620" s="6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ht="15.0" customHeight="1">
      <c r="A621" s="6"/>
      <c r="B621" s="6"/>
      <c r="C621" s="6"/>
      <c r="D621" s="7"/>
      <c r="E621" s="6"/>
      <c r="F621" s="6"/>
      <c r="G621" s="7"/>
      <c r="H621" s="6"/>
      <c r="I621" s="6"/>
      <c r="J621" s="6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ht="15.0" customHeight="1">
      <c r="A622" s="6"/>
      <c r="B622" s="6"/>
      <c r="C622" s="6"/>
      <c r="D622" s="7"/>
      <c r="E622" s="6"/>
      <c r="F622" s="6"/>
      <c r="G622" s="7"/>
      <c r="H622" s="6"/>
      <c r="I622" s="6"/>
      <c r="J622" s="6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ht="15.0" customHeight="1">
      <c r="A623" s="6"/>
      <c r="B623" s="6"/>
      <c r="C623" s="6"/>
      <c r="D623" s="7"/>
      <c r="E623" s="6"/>
      <c r="F623" s="6"/>
      <c r="G623" s="7"/>
      <c r="H623" s="6"/>
      <c r="I623" s="6"/>
      <c r="J623" s="6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ht="15.0" customHeight="1">
      <c r="A624" s="6"/>
      <c r="B624" s="6"/>
      <c r="C624" s="6"/>
      <c r="D624" s="7"/>
      <c r="E624" s="6"/>
      <c r="F624" s="6"/>
      <c r="G624" s="7"/>
      <c r="H624" s="6"/>
      <c r="I624" s="6"/>
      <c r="J624" s="6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ht="15.0" customHeight="1">
      <c r="A625" s="6"/>
      <c r="B625" s="6"/>
      <c r="C625" s="6"/>
      <c r="D625" s="7"/>
      <c r="E625" s="6"/>
      <c r="F625" s="6"/>
      <c r="G625" s="7"/>
      <c r="H625" s="6"/>
      <c r="I625" s="6"/>
      <c r="J625" s="6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ht="15.0" customHeight="1">
      <c r="A626" s="6"/>
      <c r="B626" s="6"/>
      <c r="C626" s="6"/>
      <c r="D626" s="7"/>
      <c r="E626" s="6"/>
      <c r="F626" s="6"/>
      <c r="G626" s="7"/>
      <c r="H626" s="6"/>
      <c r="I626" s="6"/>
      <c r="J626" s="6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ht="15.0" customHeight="1">
      <c r="A627" s="6"/>
      <c r="B627" s="6"/>
      <c r="C627" s="6"/>
      <c r="D627" s="7"/>
      <c r="E627" s="6"/>
      <c r="F627" s="6"/>
      <c r="G627" s="7"/>
      <c r="H627" s="6"/>
      <c r="I627" s="6"/>
      <c r="J627" s="6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ht="15.0" customHeight="1">
      <c r="A628" s="6"/>
      <c r="B628" s="6"/>
      <c r="C628" s="6"/>
      <c r="D628" s="7"/>
      <c r="E628" s="6"/>
      <c r="F628" s="6"/>
      <c r="G628" s="7"/>
      <c r="H628" s="6"/>
      <c r="I628" s="6"/>
      <c r="J628" s="6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ht="15.0" customHeight="1">
      <c r="A629" s="6"/>
      <c r="B629" s="6"/>
      <c r="C629" s="6"/>
      <c r="D629" s="7"/>
      <c r="E629" s="6"/>
      <c r="F629" s="6"/>
      <c r="G629" s="7"/>
      <c r="H629" s="6"/>
      <c r="I629" s="6"/>
      <c r="J629" s="6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ht="15.0" customHeight="1">
      <c r="A630" s="6"/>
      <c r="B630" s="6"/>
      <c r="C630" s="6"/>
      <c r="D630" s="7"/>
      <c r="E630" s="6"/>
      <c r="F630" s="6"/>
      <c r="G630" s="7"/>
      <c r="H630" s="6"/>
      <c r="I630" s="6"/>
      <c r="J630" s="6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ht="15.0" customHeight="1">
      <c r="A631" s="6"/>
      <c r="B631" s="6"/>
      <c r="C631" s="6"/>
      <c r="D631" s="7"/>
      <c r="E631" s="6"/>
      <c r="F631" s="6"/>
      <c r="G631" s="7"/>
      <c r="H631" s="6"/>
      <c r="I631" s="6"/>
      <c r="J631" s="6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ht="15.0" customHeight="1">
      <c r="A632" s="6"/>
      <c r="B632" s="6"/>
      <c r="C632" s="6"/>
      <c r="D632" s="7"/>
      <c r="E632" s="6"/>
      <c r="F632" s="6"/>
      <c r="G632" s="7"/>
      <c r="H632" s="6"/>
      <c r="I632" s="6"/>
      <c r="J632" s="6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ht="15.0" customHeight="1">
      <c r="A633" s="6"/>
      <c r="B633" s="6"/>
      <c r="C633" s="6"/>
      <c r="D633" s="7"/>
      <c r="E633" s="6"/>
      <c r="F633" s="6"/>
      <c r="G633" s="7"/>
      <c r="H633" s="6"/>
      <c r="I633" s="6"/>
      <c r="J633" s="6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ht="15.0" customHeight="1">
      <c r="A634" s="6"/>
      <c r="B634" s="6"/>
      <c r="C634" s="6"/>
      <c r="D634" s="7"/>
      <c r="E634" s="6"/>
      <c r="F634" s="6"/>
      <c r="G634" s="7"/>
      <c r="H634" s="6"/>
      <c r="I634" s="6"/>
      <c r="J634" s="6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ht="15.0" customHeight="1">
      <c r="A635" s="6"/>
      <c r="B635" s="6"/>
      <c r="C635" s="6"/>
      <c r="D635" s="7"/>
      <c r="E635" s="6"/>
      <c r="F635" s="6"/>
      <c r="G635" s="7"/>
      <c r="H635" s="6"/>
      <c r="I635" s="6"/>
      <c r="J635" s="6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ht="15.0" customHeight="1">
      <c r="A636" s="6"/>
      <c r="B636" s="6"/>
      <c r="C636" s="6"/>
      <c r="D636" s="7"/>
      <c r="E636" s="6"/>
      <c r="F636" s="6"/>
      <c r="G636" s="7"/>
      <c r="H636" s="6"/>
      <c r="I636" s="6"/>
      <c r="J636" s="6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ht="15.0" customHeight="1">
      <c r="A637" s="6"/>
      <c r="B637" s="6"/>
      <c r="C637" s="6"/>
      <c r="D637" s="7"/>
      <c r="E637" s="6"/>
      <c r="F637" s="6"/>
      <c r="G637" s="7"/>
      <c r="H637" s="6"/>
      <c r="I637" s="6"/>
      <c r="J637" s="6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ht="15.0" customHeight="1">
      <c r="A638" s="6"/>
      <c r="B638" s="6"/>
      <c r="C638" s="6"/>
      <c r="D638" s="7"/>
      <c r="E638" s="6"/>
      <c r="F638" s="6"/>
      <c r="G638" s="7"/>
      <c r="H638" s="6"/>
      <c r="I638" s="6"/>
      <c r="J638" s="6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ht="15.0" customHeight="1">
      <c r="A639" s="6"/>
      <c r="B639" s="6"/>
      <c r="C639" s="6"/>
      <c r="D639" s="7"/>
      <c r="E639" s="6"/>
      <c r="F639" s="6"/>
      <c r="G639" s="7"/>
      <c r="H639" s="6"/>
      <c r="I639" s="6"/>
      <c r="J639" s="6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ht="15.0" customHeight="1">
      <c r="A640" s="6"/>
      <c r="B640" s="6"/>
      <c r="C640" s="6"/>
      <c r="D640" s="7"/>
      <c r="E640" s="6"/>
      <c r="F640" s="6"/>
      <c r="G640" s="7"/>
      <c r="H640" s="6"/>
      <c r="I640" s="6"/>
      <c r="J640" s="6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ht="15.0" customHeight="1">
      <c r="A641" s="6"/>
      <c r="B641" s="6"/>
      <c r="C641" s="6"/>
      <c r="D641" s="7"/>
      <c r="E641" s="6"/>
      <c r="F641" s="6"/>
      <c r="G641" s="7"/>
      <c r="H641" s="6"/>
      <c r="I641" s="6"/>
      <c r="J641" s="6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ht="15.0" customHeight="1">
      <c r="A642" s="6"/>
      <c r="B642" s="6"/>
      <c r="C642" s="6"/>
      <c r="D642" s="7"/>
      <c r="E642" s="6"/>
      <c r="F642" s="6"/>
      <c r="G642" s="7"/>
      <c r="H642" s="6"/>
      <c r="I642" s="6"/>
      <c r="J642" s="6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ht="15.0" customHeight="1">
      <c r="A643" s="6"/>
      <c r="B643" s="6"/>
      <c r="C643" s="6"/>
      <c r="D643" s="7"/>
      <c r="E643" s="6"/>
      <c r="F643" s="6"/>
      <c r="G643" s="7"/>
      <c r="H643" s="6"/>
      <c r="I643" s="6"/>
      <c r="J643" s="6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ht="15.0" customHeight="1">
      <c r="A644" s="6"/>
      <c r="B644" s="6"/>
      <c r="C644" s="6"/>
      <c r="D644" s="7"/>
      <c r="E644" s="6"/>
      <c r="F644" s="6"/>
      <c r="G644" s="7"/>
      <c r="H644" s="6"/>
      <c r="I644" s="6"/>
      <c r="J644" s="6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ht="15.0" customHeight="1">
      <c r="A645" s="6"/>
      <c r="B645" s="6"/>
      <c r="C645" s="6"/>
      <c r="D645" s="7"/>
      <c r="E645" s="6"/>
      <c r="F645" s="6"/>
      <c r="G645" s="7"/>
      <c r="H645" s="6"/>
      <c r="I645" s="6"/>
      <c r="J645" s="6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ht="15.0" customHeight="1">
      <c r="A646" s="6"/>
      <c r="B646" s="6"/>
      <c r="C646" s="6"/>
      <c r="D646" s="7"/>
      <c r="E646" s="6"/>
      <c r="F646" s="6"/>
      <c r="G646" s="7"/>
      <c r="H646" s="6"/>
      <c r="I646" s="6"/>
      <c r="J646" s="6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ht="15.0" customHeight="1">
      <c r="A647" s="6"/>
      <c r="B647" s="6"/>
      <c r="C647" s="6"/>
      <c r="D647" s="7"/>
      <c r="E647" s="6"/>
      <c r="F647" s="6"/>
      <c r="G647" s="7"/>
      <c r="H647" s="6"/>
      <c r="I647" s="6"/>
      <c r="J647" s="6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ht="15.0" customHeight="1">
      <c r="A648" s="6"/>
      <c r="B648" s="6"/>
      <c r="C648" s="6"/>
      <c r="D648" s="7"/>
      <c r="E648" s="6"/>
      <c r="F648" s="6"/>
      <c r="G648" s="7"/>
      <c r="H648" s="6"/>
      <c r="I648" s="6"/>
      <c r="J648" s="6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ht="15.0" customHeight="1">
      <c r="A649" s="6"/>
      <c r="B649" s="6"/>
      <c r="C649" s="6"/>
      <c r="D649" s="7"/>
      <c r="E649" s="6"/>
      <c r="F649" s="6"/>
      <c r="G649" s="7"/>
      <c r="H649" s="6"/>
      <c r="I649" s="6"/>
      <c r="J649" s="6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ht="15.0" customHeight="1">
      <c r="A650" s="6"/>
      <c r="B650" s="6"/>
      <c r="C650" s="6"/>
      <c r="D650" s="7"/>
      <c r="E650" s="6"/>
      <c r="F650" s="6"/>
      <c r="G650" s="7"/>
      <c r="H650" s="6"/>
      <c r="I650" s="6"/>
      <c r="J650" s="6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ht="15.0" customHeight="1">
      <c r="A651" s="6"/>
      <c r="B651" s="6"/>
      <c r="C651" s="6"/>
      <c r="D651" s="7"/>
      <c r="E651" s="6"/>
      <c r="F651" s="6"/>
      <c r="G651" s="7"/>
      <c r="H651" s="6"/>
      <c r="I651" s="6"/>
      <c r="J651" s="6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ht="15.0" customHeight="1">
      <c r="A652" s="6"/>
      <c r="B652" s="6"/>
      <c r="C652" s="6"/>
      <c r="D652" s="7"/>
      <c r="E652" s="6"/>
      <c r="F652" s="6"/>
      <c r="G652" s="7"/>
      <c r="H652" s="6"/>
      <c r="I652" s="6"/>
      <c r="J652" s="6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ht="15.0" customHeight="1">
      <c r="A653" s="6"/>
      <c r="B653" s="6"/>
      <c r="C653" s="6"/>
      <c r="D653" s="7"/>
      <c r="E653" s="6"/>
      <c r="F653" s="6"/>
      <c r="G653" s="7"/>
      <c r="H653" s="6"/>
      <c r="I653" s="6"/>
      <c r="J653" s="6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ht="15.0" customHeight="1">
      <c r="A654" s="6"/>
      <c r="B654" s="6"/>
      <c r="C654" s="6"/>
      <c r="D654" s="7"/>
      <c r="E654" s="6"/>
      <c r="F654" s="6"/>
      <c r="G654" s="7"/>
      <c r="H654" s="6"/>
      <c r="I654" s="6"/>
      <c r="J654" s="6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ht="15.0" customHeight="1">
      <c r="A655" s="6"/>
      <c r="B655" s="6"/>
      <c r="C655" s="6"/>
      <c r="D655" s="7"/>
      <c r="E655" s="6"/>
      <c r="F655" s="6"/>
      <c r="G655" s="7"/>
      <c r="H655" s="6"/>
      <c r="I655" s="6"/>
      <c r="J655" s="6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ht="15.0" customHeight="1">
      <c r="A656" s="6"/>
      <c r="B656" s="6"/>
      <c r="C656" s="6"/>
      <c r="D656" s="7"/>
      <c r="E656" s="6"/>
      <c r="F656" s="6"/>
      <c r="G656" s="7"/>
      <c r="H656" s="6"/>
      <c r="I656" s="6"/>
      <c r="J656" s="6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ht="15.0" customHeight="1">
      <c r="A657" s="6"/>
      <c r="B657" s="6"/>
      <c r="C657" s="6"/>
      <c r="D657" s="7"/>
      <c r="E657" s="6"/>
      <c r="F657" s="6"/>
      <c r="G657" s="7"/>
      <c r="H657" s="6"/>
      <c r="I657" s="6"/>
      <c r="J657" s="6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ht="15.0" customHeight="1">
      <c r="A658" s="6"/>
      <c r="B658" s="6"/>
      <c r="C658" s="6"/>
      <c r="D658" s="7"/>
      <c r="E658" s="6"/>
      <c r="F658" s="6"/>
      <c r="G658" s="7"/>
      <c r="H658" s="6"/>
      <c r="I658" s="6"/>
      <c r="J658" s="6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ht="15.0" customHeight="1">
      <c r="A659" s="6"/>
      <c r="B659" s="6"/>
      <c r="C659" s="6"/>
      <c r="D659" s="7"/>
      <c r="E659" s="6"/>
      <c r="F659" s="6"/>
      <c r="G659" s="7"/>
      <c r="H659" s="6"/>
      <c r="I659" s="6"/>
      <c r="J659" s="6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ht="15.0" customHeight="1">
      <c r="A660" s="6"/>
      <c r="B660" s="6"/>
      <c r="C660" s="6"/>
      <c r="D660" s="7"/>
      <c r="E660" s="6"/>
      <c r="F660" s="6"/>
      <c r="G660" s="7"/>
      <c r="H660" s="6"/>
      <c r="I660" s="6"/>
      <c r="J660" s="6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ht="15.0" customHeight="1">
      <c r="A661" s="6"/>
      <c r="B661" s="6"/>
      <c r="C661" s="6"/>
      <c r="D661" s="7"/>
      <c r="E661" s="6"/>
      <c r="F661" s="6"/>
      <c r="G661" s="7"/>
      <c r="H661" s="6"/>
      <c r="I661" s="6"/>
      <c r="J661" s="6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ht="15.0" customHeight="1">
      <c r="A662" s="6"/>
      <c r="B662" s="6"/>
      <c r="C662" s="6"/>
      <c r="D662" s="7"/>
      <c r="E662" s="6"/>
      <c r="F662" s="6"/>
      <c r="G662" s="7"/>
      <c r="H662" s="6"/>
      <c r="I662" s="6"/>
      <c r="J662" s="6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ht="15.0" customHeight="1">
      <c r="A663" s="6"/>
      <c r="B663" s="6"/>
      <c r="C663" s="6"/>
      <c r="D663" s="7"/>
      <c r="E663" s="6"/>
      <c r="F663" s="6"/>
      <c r="G663" s="7"/>
      <c r="H663" s="6"/>
      <c r="I663" s="6"/>
      <c r="J663" s="6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ht="15.0" customHeight="1">
      <c r="A664" s="6"/>
      <c r="B664" s="6"/>
      <c r="C664" s="6"/>
      <c r="D664" s="7"/>
      <c r="E664" s="6"/>
      <c r="F664" s="6"/>
      <c r="G664" s="7"/>
      <c r="H664" s="6"/>
      <c r="I664" s="6"/>
      <c r="J664" s="6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ht="15.0" customHeight="1">
      <c r="A665" s="6"/>
      <c r="B665" s="6"/>
      <c r="C665" s="6"/>
      <c r="D665" s="7"/>
      <c r="E665" s="6"/>
      <c r="F665" s="6"/>
      <c r="G665" s="7"/>
      <c r="H665" s="6"/>
      <c r="I665" s="6"/>
      <c r="J665" s="6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ht="15.0" customHeight="1">
      <c r="A666" s="6"/>
      <c r="B666" s="6"/>
      <c r="C666" s="6"/>
      <c r="D666" s="7"/>
      <c r="E666" s="6"/>
      <c r="F666" s="6"/>
      <c r="G666" s="7"/>
      <c r="H666" s="6"/>
      <c r="I666" s="6"/>
      <c r="J666" s="6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ht="15.0" customHeight="1">
      <c r="A667" s="6"/>
      <c r="B667" s="6"/>
      <c r="C667" s="6"/>
      <c r="D667" s="7"/>
      <c r="E667" s="6"/>
      <c r="F667" s="6"/>
      <c r="G667" s="7"/>
      <c r="H667" s="6"/>
      <c r="I667" s="6"/>
      <c r="J667" s="6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ht="15.0" customHeight="1">
      <c r="A668" s="6"/>
      <c r="B668" s="6"/>
      <c r="C668" s="6"/>
      <c r="D668" s="7"/>
      <c r="E668" s="6"/>
      <c r="F668" s="6"/>
      <c r="G668" s="7"/>
      <c r="H668" s="6"/>
      <c r="I668" s="6"/>
      <c r="J668" s="6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ht="15.0" customHeight="1">
      <c r="A669" s="6"/>
      <c r="B669" s="6"/>
      <c r="C669" s="6"/>
      <c r="D669" s="7"/>
      <c r="E669" s="6"/>
      <c r="F669" s="6"/>
      <c r="G669" s="7"/>
      <c r="H669" s="6"/>
      <c r="I669" s="6"/>
      <c r="J669" s="6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ht="15.0" customHeight="1">
      <c r="A670" s="6"/>
      <c r="B670" s="6"/>
      <c r="C670" s="6"/>
      <c r="D670" s="7"/>
      <c r="E670" s="6"/>
      <c r="F670" s="6"/>
      <c r="G670" s="7"/>
      <c r="H670" s="6"/>
      <c r="I670" s="6"/>
      <c r="J670" s="6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ht="15.0" customHeight="1">
      <c r="A671" s="6"/>
      <c r="B671" s="6"/>
      <c r="C671" s="6"/>
      <c r="D671" s="7"/>
      <c r="E671" s="6"/>
      <c r="F671" s="6"/>
      <c r="G671" s="7"/>
      <c r="H671" s="6"/>
      <c r="I671" s="6"/>
      <c r="J671" s="6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ht="15.0" customHeight="1">
      <c r="A672" s="6"/>
      <c r="B672" s="6"/>
      <c r="C672" s="6"/>
      <c r="D672" s="7"/>
      <c r="E672" s="6"/>
      <c r="F672" s="6"/>
      <c r="G672" s="7"/>
      <c r="H672" s="6"/>
      <c r="I672" s="6"/>
      <c r="J672" s="6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ht="15.0" customHeight="1">
      <c r="A673" s="6"/>
      <c r="B673" s="6"/>
      <c r="C673" s="6"/>
      <c r="D673" s="7"/>
      <c r="E673" s="6"/>
      <c r="F673" s="6"/>
      <c r="G673" s="7"/>
      <c r="H673" s="6"/>
      <c r="I673" s="6"/>
      <c r="J673" s="6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ht="15.0" customHeight="1">
      <c r="A674" s="6"/>
      <c r="B674" s="6"/>
      <c r="C674" s="6"/>
      <c r="D674" s="7"/>
      <c r="E674" s="6"/>
      <c r="F674" s="6"/>
      <c r="G674" s="7"/>
      <c r="H674" s="6"/>
      <c r="I674" s="6"/>
      <c r="J674" s="6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ht="15.0" customHeight="1">
      <c r="A675" s="6"/>
      <c r="B675" s="6"/>
      <c r="C675" s="6"/>
      <c r="D675" s="7"/>
      <c r="E675" s="6"/>
      <c r="F675" s="6"/>
      <c r="G675" s="7"/>
      <c r="H675" s="6"/>
      <c r="I675" s="6"/>
      <c r="J675" s="6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ht="15.0" customHeight="1">
      <c r="A676" s="6"/>
      <c r="B676" s="6"/>
      <c r="C676" s="6"/>
      <c r="D676" s="7"/>
      <c r="E676" s="6"/>
      <c r="F676" s="6"/>
      <c r="G676" s="7"/>
      <c r="H676" s="6"/>
      <c r="I676" s="6"/>
      <c r="J676" s="6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ht="15.0" customHeight="1">
      <c r="A677" s="6"/>
      <c r="B677" s="6"/>
      <c r="C677" s="6"/>
      <c r="D677" s="7"/>
      <c r="E677" s="6"/>
      <c r="F677" s="6"/>
      <c r="G677" s="7"/>
      <c r="H677" s="6"/>
      <c r="I677" s="6"/>
      <c r="J677" s="6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ht="15.0" customHeight="1">
      <c r="A678" s="6"/>
      <c r="B678" s="6"/>
      <c r="C678" s="6"/>
      <c r="D678" s="7"/>
      <c r="E678" s="6"/>
      <c r="F678" s="6"/>
      <c r="G678" s="7"/>
      <c r="H678" s="6"/>
      <c r="I678" s="6"/>
      <c r="J678" s="6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ht="15.0" customHeight="1">
      <c r="A679" s="6"/>
      <c r="B679" s="6"/>
      <c r="C679" s="6"/>
      <c r="D679" s="7"/>
      <c r="E679" s="6"/>
      <c r="F679" s="6"/>
      <c r="G679" s="7"/>
      <c r="H679" s="6"/>
      <c r="I679" s="6"/>
      <c r="J679" s="6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ht="15.0" customHeight="1">
      <c r="A680" s="6"/>
      <c r="B680" s="6"/>
      <c r="C680" s="6"/>
      <c r="D680" s="7"/>
      <c r="E680" s="6"/>
      <c r="F680" s="6"/>
      <c r="G680" s="7"/>
      <c r="H680" s="6"/>
      <c r="I680" s="6"/>
      <c r="J680" s="6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ht="15.0" customHeight="1">
      <c r="A681" s="6"/>
      <c r="B681" s="6"/>
      <c r="C681" s="6"/>
      <c r="D681" s="7"/>
      <c r="E681" s="6"/>
      <c r="F681" s="6"/>
      <c r="G681" s="7"/>
      <c r="H681" s="6"/>
      <c r="I681" s="6"/>
      <c r="J681" s="6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ht="15.0" customHeight="1">
      <c r="A682" s="6"/>
      <c r="B682" s="6"/>
      <c r="C682" s="6"/>
      <c r="D682" s="7"/>
      <c r="E682" s="6"/>
      <c r="F682" s="6"/>
      <c r="G682" s="7"/>
      <c r="H682" s="6"/>
      <c r="I682" s="6"/>
      <c r="J682" s="6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ht="15.0" customHeight="1">
      <c r="A683" s="6"/>
      <c r="B683" s="6"/>
      <c r="C683" s="6"/>
      <c r="D683" s="7"/>
      <c r="E683" s="6"/>
      <c r="F683" s="6"/>
      <c r="G683" s="7"/>
      <c r="H683" s="6"/>
      <c r="I683" s="6"/>
      <c r="J683" s="6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ht="15.0" customHeight="1">
      <c r="A684" s="6"/>
      <c r="B684" s="6"/>
      <c r="C684" s="6"/>
      <c r="D684" s="7"/>
      <c r="E684" s="6"/>
      <c r="F684" s="6"/>
      <c r="G684" s="7"/>
      <c r="H684" s="6"/>
      <c r="I684" s="6"/>
      <c r="J684" s="6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ht="15.0" customHeight="1">
      <c r="A685" s="6"/>
      <c r="B685" s="6"/>
      <c r="C685" s="6"/>
      <c r="D685" s="7"/>
      <c r="E685" s="6"/>
      <c r="F685" s="6"/>
      <c r="G685" s="7"/>
      <c r="H685" s="6"/>
      <c r="I685" s="6"/>
      <c r="J685" s="6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ht="15.0" customHeight="1">
      <c r="A686" s="6"/>
      <c r="B686" s="6"/>
      <c r="C686" s="6"/>
      <c r="D686" s="7"/>
      <c r="E686" s="6"/>
      <c r="F686" s="6"/>
      <c r="G686" s="7"/>
      <c r="H686" s="6"/>
      <c r="I686" s="6"/>
      <c r="J686" s="6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ht="15.0" customHeight="1">
      <c r="A687" s="6"/>
      <c r="B687" s="6"/>
      <c r="C687" s="6"/>
      <c r="D687" s="7"/>
      <c r="E687" s="6"/>
      <c r="F687" s="6"/>
      <c r="G687" s="7"/>
      <c r="H687" s="6"/>
      <c r="I687" s="6"/>
      <c r="J687" s="6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ht="15.0" customHeight="1">
      <c r="A688" s="6"/>
      <c r="B688" s="6"/>
      <c r="C688" s="6"/>
      <c r="D688" s="7"/>
      <c r="E688" s="6"/>
      <c r="F688" s="6"/>
      <c r="G688" s="7"/>
      <c r="H688" s="6"/>
      <c r="I688" s="6"/>
      <c r="J688" s="6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ht="15.0" customHeight="1">
      <c r="A689" s="6"/>
      <c r="B689" s="6"/>
      <c r="C689" s="6"/>
      <c r="D689" s="7"/>
      <c r="E689" s="6"/>
      <c r="F689" s="6"/>
      <c r="G689" s="7"/>
      <c r="H689" s="6"/>
      <c r="I689" s="6"/>
      <c r="J689" s="6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ht="15.0" customHeight="1">
      <c r="A690" s="6"/>
      <c r="B690" s="6"/>
      <c r="C690" s="6"/>
      <c r="D690" s="7"/>
      <c r="E690" s="6"/>
      <c r="F690" s="6"/>
      <c r="G690" s="7"/>
      <c r="H690" s="6"/>
      <c r="I690" s="6"/>
      <c r="J690" s="6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ht="15.0" customHeight="1">
      <c r="A691" s="6"/>
      <c r="B691" s="6"/>
      <c r="C691" s="6"/>
      <c r="D691" s="7"/>
      <c r="E691" s="6"/>
      <c r="F691" s="6"/>
      <c r="G691" s="7"/>
      <c r="H691" s="6"/>
      <c r="I691" s="6"/>
      <c r="J691" s="6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ht="15.0" customHeight="1">
      <c r="A692" s="6"/>
      <c r="B692" s="6"/>
      <c r="C692" s="6"/>
      <c r="D692" s="7"/>
      <c r="E692" s="6"/>
      <c r="F692" s="6"/>
      <c r="G692" s="7"/>
      <c r="H692" s="6"/>
      <c r="I692" s="6"/>
      <c r="J692" s="6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ht="15.0" customHeight="1">
      <c r="A693" s="6"/>
      <c r="B693" s="6"/>
      <c r="C693" s="6"/>
      <c r="D693" s="7"/>
      <c r="E693" s="6"/>
      <c r="F693" s="6"/>
      <c r="G693" s="7"/>
      <c r="H693" s="6"/>
      <c r="I693" s="6"/>
      <c r="J693" s="6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ht="15.0" customHeight="1">
      <c r="A694" s="6"/>
      <c r="B694" s="6"/>
      <c r="C694" s="6"/>
      <c r="D694" s="7"/>
      <c r="E694" s="6"/>
      <c r="F694" s="6"/>
      <c r="G694" s="7"/>
      <c r="H694" s="6"/>
      <c r="I694" s="6"/>
      <c r="J694" s="6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ht="15.0" customHeight="1">
      <c r="A695" s="6"/>
      <c r="B695" s="6"/>
      <c r="C695" s="6"/>
      <c r="D695" s="7"/>
      <c r="E695" s="6"/>
      <c r="F695" s="6"/>
      <c r="G695" s="7"/>
      <c r="H695" s="6"/>
      <c r="I695" s="6"/>
      <c r="J695" s="6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ht="15.0" customHeight="1">
      <c r="A696" s="6"/>
      <c r="B696" s="6"/>
      <c r="C696" s="6"/>
      <c r="D696" s="7"/>
      <c r="E696" s="6"/>
      <c r="F696" s="6"/>
      <c r="G696" s="7"/>
      <c r="H696" s="6"/>
      <c r="I696" s="6"/>
      <c r="J696" s="6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ht="15.0" customHeight="1">
      <c r="A697" s="6"/>
      <c r="B697" s="6"/>
      <c r="C697" s="6"/>
      <c r="D697" s="7"/>
      <c r="E697" s="6"/>
      <c r="F697" s="6"/>
      <c r="G697" s="7"/>
      <c r="H697" s="6"/>
      <c r="I697" s="6"/>
      <c r="J697" s="6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ht="15.0" customHeight="1">
      <c r="A698" s="6"/>
      <c r="B698" s="6"/>
      <c r="C698" s="6"/>
      <c r="D698" s="7"/>
      <c r="E698" s="6"/>
      <c r="F698" s="6"/>
      <c r="G698" s="7"/>
      <c r="H698" s="6"/>
      <c r="I698" s="6"/>
      <c r="J698" s="6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ht="15.0" customHeight="1">
      <c r="A699" s="6"/>
      <c r="B699" s="6"/>
      <c r="C699" s="6"/>
      <c r="D699" s="7"/>
      <c r="E699" s="6"/>
      <c r="F699" s="6"/>
      <c r="G699" s="7"/>
      <c r="H699" s="6"/>
      <c r="I699" s="6"/>
      <c r="J699" s="6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ht="15.0" customHeight="1">
      <c r="A700" s="6"/>
      <c r="B700" s="6"/>
      <c r="C700" s="6"/>
      <c r="D700" s="7"/>
      <c r="E700" s="6"/>
      <c r="F700" s="6"/>
      <c r="G700" s="7"/>
      <c r="H700" s="6"/>
      <c r="I700" s="6"/>
      <c r="J700" s="6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ht="15.0" customHeight="1">
      <c r="A701" s="6"/>
      <c r="B701" s="6"/>
      <c r="C701" s="6"/>
      <c r="D701" s="7"/>
      <c r="E701" s="6"/>
      <c r="F701" s="6"/>
      <c r="G701" s="7"/>
      <c r="H701" s="6"/>
      <c r="I701" s="6"/>
      <c r="J701" s="6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ht="15.0" customHeight="1">
      <c r="A702" s="6"/>
      <c r="B702" s="6"/>
      <c r="C702" s="6"/>
      <c r="D702" s="7"/>
      <c r="E702" s="6"/>
      <c r="F702" s="6"/>
      <c r="G702" s="7"/>
      <c r="H702" s="6"/>
      <c r="I702" s="6"/>
      <c r="J702" s="6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ht="15.0" customHeight="1">
      <c r="A703" s="6"/>
      <c r="B703" s="6"/>
      <c r="C703" s="6"/>
      <c r="D703" s="7"/>
      <c r="E703" s="6"/>
      <c r="F703" s="6"/>
      <c r="G703" s="7"/>
      <c r="H703" s="6"/>
      <c r="I703" s="6"/>
      <c r="J703" s="6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ht="15.0" customHeight="1">
      <c r="A704" s="6"/>
      <c r="B704" s="6"/>
      <c r="C704" s="6"/>
      <c r="D704" s="7"/>
      <c r="E704" s="6"/>
      <c r="F704" s="6"/>
      <c r="G704" s="7"/>
      <c r="H704" s="6"/>
      <c r="I704" s="6"/>
      <c r="J704" s="6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ht="15.0" customHeight="1">
      <c r="A705" s="6"/>
      <c r="B705" s="6"/>
      <c r="C705" s="6"/>
      <c r="D705" s="7"/>
      <c r="E705" s="6"/>
      <c r="F705" s="6"/>
      <c r="G705" s="7"/>
      <c r="H705" s="6"/>
      <c r="I705" s="6"/>
      <c r="J705" s="6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ht="15.0" customHeight="1">
      <c r="A706" s="6"/>
      <c r="B706" s="6"/>
      <c r="C706" s="6"/>
      <c r="D706" s="7"/>
      <c r="E706" s="6"/>
      <c r="F706" s="6"/>
      <c r="G706" s="7"/>
      <c r="H706" s="6"/>
      <c r="I706" s="6"/>
      <c r="J706" s="6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ht="15.0" customHeight="1">
      <c r="A707" s="6"/>
      <c r="B707" s="6"/>
      <c r="C707" s="6"/>
      <c r="D707" s="7"/>
      <c r="E707" s="6"/>
      <c r="F707" s="6"/>
      <c r="G707" s="7"/>
      <c r="H707" s="6"/>
      <c r="I707" s="6"/>
      <c r="J707" s="6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ht="15.0" customHeight="1">
      <c r="A708" s="6"/>
      <c r="B708" s="6"/>
      <c r="C708" s="6"/>
      <c r="D708" s="7"/>
      <c r="E708" s="6"/>
      <c r="F708" s="6"/>
      <c r="G708" s="7"/>
      <c r="H708" s="6"/>
      <c r="I708" s="6"/>
      <c r="J708" s="6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ht="15.0" customHeight="1">
      <c r="A709" s="6"/>
      <c r="B709" s="6"/>
      <c r="C709" s="6"/>
      <c r="D709" s="7"/>
      <c r="E709" s="6"/>
      <c r="F709" s="6"/>
      <c r="G709" s="7"/>
      <c r="H709" s="6"/>
      <c r="I709" s="6"/>
      <c r="J709" s="6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ht="15.0" customHeight="1">
      <c r="A710" s="6"/>
      <c r="B710" s="6"/>
      <c r="C710" s="6"/>
      <c r="D710" s="7"/>
      <c r="E710" s="6"/>
      <c r="F710" s="6"/>
      <c r="G710" s="7"/>
      <c r="H710" s="6"/>
      <c r="I710" s="6"/>
      <c r="J710" s="6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ht="15.0" customHeight="1">
      <c r="A711" s="6"/>
      <c r="B711" s="6"/>
      <c r="C711" s="6"/>
      <c r="D711" s="7"/>
      <c r="E711" s="6"/>
      <c r="F711" s="6"/>
      <c r="G711" s="7"/>
      <c r="H711" s="6"/>
      <c r="I711" s="6"/>
      <c r="J711" s="6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ht="15.0" customHeight="1">
      <c r="A712" s="6"/>
      <c r="B712" s="6"/>
      <c r="C712" s="6"/>
      <c r="D712" s="7"/>
      <c r="E712" s="6"/>
      <c r="F712" s="6"/>
      <c r="G712" s="7"/>
      <c r="H712" s="6"/>
      <c r="I712" s="6"/>
      <c r="J712" s="6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ht="15.0" customHeight="1">
      <c r="A713" s="6"/>
      <c r="B713" s="6"/>
      <c r="C713" s="6"/>
      <c r="D713" s="7"/>
      <c r="E713" s="6"/>
      <c r="F713" s="6"/>
      <c r="G713" s="7"/>
      <c r="H713" s="6"/>
      <c r="I713" s="6"/>
      <c r="J713" s="6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ht="15.0" customHeight="1">
      <c r="A714" s="6"/>
      <c r="B714" s="6"/>
      <c r="C714" s="6"/>
      <c r="D714" s="7"/>
      <c r="E714" s="6"/>
      <c r="F714" s="6"/>
      <c r="G714" s="7"/>
      <c r="H714" s="6"/>
      <c r="I714" s="6"/>
      <c r="J714" s="6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ht="15.0" customHeight="1">
      <c r="A715" s="6"/>
      <c r="B715" s="6"/>
      <c r="C715" s="6"/>
      <c r="D715" s="7"/>
      <c r="E715" s="6"/>
      <c r="F715" s="6"/>
      <c r="G715" s="7"/>
      <c r="H715" s="6"/>
      <c r="I715" s="6"/>
      <c r="J715" s="6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ht="15.0" customHeight="1">
      <c r="A716" s="6"/>
      <c r="B716" s="6"/>
      <c r="C716" s="6"/>
      <c r="D716" s="7"/>
      <c r="E716" s="6"/>
      <c r="F716" s="6"/>
      <c r="G716" s="7"/>
      <c r="H716" s="6"/>
      <c r="I716" s="6"/>
      <c r="J716" s="6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ht="15.0" customHeight="1">
      <c r="A717" s="6"/>
      <c r="B717" s="6"/>
      <c r="C717" s="6"/>
      <c r="D717" s="7"/>
      <c r="E717" s="6"/>
      <c r="F717" s="6"/>
      <c r="G717" s="7"/>
      <c r="H717" s="6"/>
      <c r="I717" s="6"/>
      <c r="J717" s="6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ht="15.0" customHeight="1">
      <c r="A718" s="6"/>
      <c r="B718" s="6"/>
      <c r="C718" s="6"/>
      <c r="D718" s="7"/>
      <c r="E718" s="6"/>
      <c r="F718" s="6"/>
      <c r="G718" s="7"/>
      <c r="H718" s="6"/>
      <c r="I718" s="6"/>
      <c r="J718" s="6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ht="15.0" customHeight="1">
      <c r="A719" s="6"/>
      <c r="B719" s="6"/>
      <c r="C719" s="6"/>
      <c r="D719" s="7"/>
      <c r="E719" s="6"/>
      <c r="F719" s="6"/>
      <c r="G719" s="7"/>
      <c r="H719" s="6"/>
      <c r="I719" s="6"/>
      <c r="J719" s="6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ht="15.0" customHeight="1">
      <c r="A720" s="6"/>
      <c r="B720" s="6"/>
      <c r="C720" s="6"/>
      <c r="D720" s="7"/>
      <c r="E720" s="6"/>
      <c r="F720" s="6"/>
      <c r="G720" s="7"/>
      <c r="H720" s="6"/>
      <c r="I720" s="6"/>
      <c r="J720" s="6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ht="15.0" customHeight="1">
      <c r="A721" s="6"/>
      <c r="B721" s="6"/>
      <c r="C721" s="6"/>
      <c r="D721" s="7"/>
      <c r="E721" s="6"/>
      <c r="F721" s="6"/>
      <c r="G721" s="7"/>
      <c r="H721" s="6"/>
      <c r="I721" s="6"/>
      <c r="J721" s="6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ht="15.0" customHeight="1">
      <c r="A722" s="6"/>
      <c r="B722" s="6"/>
      <c r="C722" s="6"/>
      <c r="D722" s="7"/>
      <c r="E722" s="6"/>
      <c r="F722" s="6"/>
      <c r="G722" s="7"/>
      <c r="H722" s="6"/>
      <c r="I722" s="6"/>
      <c r="J722" s="6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ht="15.0" customHeight="1">
      <c r="A723" s="6"/>
      <c r="B723" s="6"/>
      <c r="C723" s="6"/>
      <c r="D723" s="7"/>
      <c r="E723" s="6"/>
      <c r="F723" s="6"/>
      <c r="G723" s="7"/>
      <c r="H723" s="6"/>
      <c r="I723" s="6"/>
      <c r="J723" s="6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ht="15.0" customHeight="1">
      <c r="A724" s="6"/>
      <c r="B724" s="6"/>
      <c r="C724" s="6"/>
      <c r="D724" s="7"/>
      <c r="E724" s="6"/>
      <c r="F724" s="6"/>
      <c r="G724" s="7"/>
      <c r="H724" s="6"/>
      <c r="I724" s="6"/>
      <c r="J724" s="6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ht="15.0" customHeight="1">
      <c r="A725" s="6"/>
      <c r="B725" s="6"/>
      <c r="C725" s="6"/>
      <c r="D725" s="7"/>
      <c r="E725" s="6"/>
      <c r="F725" s="6"/>
      <c r="G725" s="7"/>
      <c r="H725" s="6"/>
      <c r="I725" s="6"/>
      <c r="J725" s="6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ht="15.0" customHeight="1">
      <c r="A726" s="6"/>
      <c r="B726" s="6"/>
      <c r="C726" s="6"/>
      <c r="D726" s="7"/>
      <c r="E726" s="6"/>
      <c r="F726" s="6"/>
      <c r="G726" s="7"/>
      <c r="H726" s="6"/>
      <c r="I726" s="6"/>
      <c r="J726" s="6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ht="15.0" customHeight="1">
      <c r="A727" s="6"/>
      <c r="B727" s="6"/>
      <c r="C727" s="6"/>
      <c r="D727" s="7"/>
      <c r="E727" s="6"/>
      <c r="F727" s="6"/>
      <c r="G727" s="7"/>
      <c r="H727" s="6"/>
      <c r="I727" s="6"/>
      <c r="J727" s="6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ht="15.0" customHeight="1">
      <c r="A728" s="6"/>
      <c r="B728" s="6"/>
      <c r="C728" s="6"/>
      <c r="D728" s="7"/>
      <c r="E728" s="6"/>
      <c r="F728" s="6"/>
      <c r="G728" s="7"/>
      <c r="H728" s="6"/>
      <c r="I728" s="6"/>
      <c r="J728" s="6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ht="15.0" customHeight="1">
      <c r="A729" s="6"/>
      <c r="B729" s="6"/>
      <c r="C729" s="6"/>
      <c r="D729" s="7"/>
      <c r="E729" s="6"/>
      <c r="F729" s="6"/>
      <c r="G729" s="7"/>
      <c r="H729" s="6"/>
      <c r="I729" s="6"/>
      <c r="J729" s="6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ht="15.0" customHeight="1">
      <c r="A730" s="6"/>
      <c r="B730" s="6"/>
      <c r="C730" s="6"/>
      <c r="D730" s="7"/>
      <c r="E730" s="6"/>
      <c r="F730" s="6"/>
      <c r="G730" s="7"/>
      <c r="H730" s="6"/>
      <c r="I730" s="6"/>
      <c r="J730" s="6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ht="15.0" customHeight="1">
      <c r="A731" s="6"/>
      <c r="B731" s="6"/>
      <c r="C731" s="6"/>
      <c r="D731" s="7"/>
      <c r="E731" s="6"/>
      <c r="F731" s="6"/>
      <c r="G731" s="7"/>
      <c r="H731" s="6"/>
      <c r="I731" s="6"/>
      <c r="J731" s="6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ht="15.0" customHeight="1">
      <c r="A732" s="6"/>
      <c r="B732" s="6"/>
      <c r="C732" s="6"/>
      <c r="D732" s="7"/>
      <c r="E732" s="6"/>
      <c r="F732" s="6"/>
      <c r="G732" s="7"/>
      <c r="H732" s="6"/>
      <c r="I732" s="6"/>
      <c r="J732" s="6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ht="15.0" customHeight="1">
      <c r="A733" s="6"/>
      <c r="B733" s="6"/>
      <c r="C733" s="6"/>
      <c r="D733" s="7"/>
      <c r="E733" s="6"/>
      <c r="F733" s="6"/>
      <c r="G733" s="7"/>
      <c r="H733" s="6"/>
      <c r="I733" s="6"/>
      <c r="J733" s="6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ht="15.0" customHeight="1">
      <c r="A734" s="6"/>
      <c r="B734" s="6"/>
      <c r="C734" s="6"/>
      <c r="D734" s="7"/>
      <c r="E734" s="6"/>
      <c r="F734" s="6"/>
      <c r="G734" s="7"/>
      <c r="H734" s="6"/>
      <c r="I734" s="6"/>
      <c r="J734" s="6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ht="15.0" customHeight="1">
      <c r="A735" s="6"/>
      <c r="B735" s="6"/>
      <c r="C735" s="6"/>
      <c r="D735" s="7"/>
      <c r="E735" s="6"/>
      <c r="F735" s="6"/>
      <c r="G735" s="7"/>
      <c r="H735" s="6"/>
      <c r="I735" s="6"/>
      <c r="J735" s="6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ht="15.0" customHeight="1">
      <c r="A736" s="6"/>
      <c r="B736" s="6"/>
      <c r="C736" s="6"/>
      <c r="D736" s="7"/>
      <c r="E736" s="6"/>
      <c r="F736" s="6"/>
      <c r="G736" s="7"/>
      <c r="H736" s="6"/>
      <c r="I736" s="6"/>
      <c r="J736" s="6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ht="15.0" customHeight="1">
      <c r="A737" s="6"/>
      <c r="B737" s="6"/>
      <c r="C737" s="6"/>
      <c r="D737" s="7"/>
      <c r="E737" s="6"/>
      <c r="F737" s="6"/>
      <c r="G737" s="7"/>
      <c r="H737" s="6"/>
      <c r="I737" s="6"/>
      <c r="J737" s="6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ht="15.0" customHeight="1">
      <c r="A738" s="6"/>
      <c r="B738" s="6"/>
      <c r="C738" s="6"/>
      <c r="D738" s="7"/>
      <c r="E738" s="6"/>
      <c r="F738" s="6"/>
      <c r="G738" s="7"/>
      <c r="H738" s="6"/>
      <c r="I738" s="6"/>
      <c r="J738" s="6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ht="15.0" customHeight="1">
      <c r="A739" s="6"/>
      <c r="B739" s="6"/>
      <c r="C739" s="6"/>
      <c r="D739" s="7"/>
      <c r="E739" s="6"/>
      <c r="F739" s="6"/>
      <c r="G739" s="7"/>
      <c r="H739" s="6"/>
      <c r="I739" s="6"/>
      <c r="J739" s="6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ht="15.0" customHeight="1">
      <c r="A740" s="6"/>
      <c r="B740" s="6"/>
      <c r="C740" s="6"/>
      <c r="D740" s="7"/>
      <c r="E740" s="6"/>
      <c r="F740" s="6"/>
      <c r="G740" s="7"/>
      <c r="H740" s="6"/>
      <c r="I740" s="6"/>
      <c r="J740" s="6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ht="15.0" customHeight="1">
      <c r="A741" s="6"/>
      <c r="B741" s="6"/>
      <c r="C741" s="6"/>
      <c r="D741" s="7"/>
      <c r="E741" s="6"/>
      <c r="F741" s="6"/>
      <c r="G741" s="7"/>
      <c r="H741" s="6"/>
      <c r="I741" s="6"/>
      <c r="J741" s="6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ht="15.0" customHeight="1">
      <c r="A742" s="6"/>
      <c r="B742" s="6"/>
      <c r="C742" s="6"/>
      <c r="D742" s="7"/>
      <c r="E742" s="6"/>
      <c r="F742" s="6"/>
      <c r="G742" s="7"/>
      <c r="H742" s="6"/>
      <c r="I742" s="6"/>
      <c r="J742" s="6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ht="15.0" customHeight="1">
      <c r="A743" s="6"/>
      <c r="B743" s="6"/>
      <c r="C743" s="6"/>
      <c r="D743" s="7"/>
      <c r="E743" s="6"/>
      <c r="F743" s="6"/>
      <c r="G743" s="7"/>
      <c r="H743" s="6"/>
      <c r="I743" s="6"/>
      <c r="J743" s="6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ht="15.0" customHeight="1">
      <c r="A744" s="6"/>
      <c r="B744" s="6"/>
      <c r="C744" s="6"/>
      <c r="D744" s="7"/>
      <c r="E744" s="6"/>
      <c r="F744" s="6"/>
      <c r="G744" s="7"/>
      <c r="H744" s="6"/>
      <c r="I744" s="6"/>
      <c r="J744" s="6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ht="15.0" customHeight="1">
      <c r="A745" s="6"/>
      <c r="B745" s="6"/>
      <c r="C745" s="6"/>
      <c r="D745" s="7"/>
      <c r="E745" s="6"/>
      <c r="F745" s="6"/>
      <c r="G745" s="7"/>
      <c r="H745" s="6"/>
      <c r="I745" s="6"/>
      <c r="J745" s="6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ht="15.0" customHeight="1">
      <c r="A746" s="6"/>
      <c r="B746" s="6"/>
      <c r="C746" s="6"/>
      <c r="D746" s="7"/>
      <c r="E746" s="6"/>
      <c r="F746" s="6"/>
      <c r="G746" s="7"/>
      <c r="H746" s="6"/>
      <c r="I746" s="6"/>
      <c r="J746" s="6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ht="15.0" customHeight="1">
      <c r="A747" s="6"/>
      <c r="B747" s="6"/>
      <c r="C747" s="6"/>
      <c r="D747" s="7"/>
      <c r="E747" s="6"/>
      <c r="F747" s="6"/>
      <c r="G747" s="7"/>
      <c r="H747" s="6"/>
      <c r="I747" s="6"/>
      <c r="J747" s="6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ht="15.0" customHeight="1">
      <c r="A748" s="6"/>
      <c r="B748" s="6"/>
      <c r="C748" s="6"/>
      <c r="D748" s="7"/>
      <c r="E748" s="6"/>
      <c r="F748" s="6"/>
      <c r="G748" s="7"/>
      <c r="H748" s="6"/>
      <c r="I748" s="6"/>
      <c r="J748" s="6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ht="15.0" customHeight="1">
      <c r="A749" s="6"/>
      <c r="B749" s="6"/>
      <c r="C749" s="6"/>
      <c r="D749" s="7"/>
      <c r="E749" s="6"/>
      <c r="F749" s="6"/>
      <c r="G749" s="7"/>
      <c r="H749" s="6"/>
      <c r="I749" s="6"/>
      <c r="J749" s="6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ht="15.0" customHeight="1">
      <c r="A750" s="6"/>
      <c r="B750" s="6"/>
      <c r="C750" s="6"/>
      <c r="D750" s="7"/>
      <c r="E750" s="6"/>
      <c r="F750" s="6"/>
      <c r="G750" s="7"/>
      <c r="H750" s="6"/>
      <c r="I750" s="6"/>
      <c r="J750" s="6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ht="15.0" customHeight="1">
      <c r="A751" s="6"/>
      <c r="B751" s="6"/>
      <c r="C751" s="6"/>
      <c r="D751" s="7"/>
      <c r="E751" s="6"/>
      <c r="F751" s="6"/>
      <c r="G751" s="7"/>
      <c r="H751" s="6"/>
      <c r="I751" s="6"/>
      <c r="J751" s="6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ht="15.0" customHeight="1">
      <c r="A752" s="6"/>
      <c r="B752" s="6"/>
      <c r="C752" s="6"/>
      <c r="D752" s="7"/>
      <c r="E752" s="6"/>
      <c r="F752" s="6"/>
      <c r="G752" s="7"/>
      <c r="H752" s="6"/>
      <c r="I752" s="6"/>
      <c r="J752" s="6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ht="15.0" customHeight="1">
      <c r="A753" s="6"/>
      <c r="B753" s="6"/>
      <c r="C753" s="6"/>
      <c r="D753" s="7"/>
      <c r="E753" s="6"/>
      <c r="F753" s="6"/>
      <c r="G753" s="7"/>
      <c r="H753" s="6"/>
      <c r="I753" s="6"/>
      <c r="J753" s="6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ht="15.0" customHeight="1">
      <c r="A754" s="6"/>
      <c r="B754" s="6"/>
      <c r="C754" s="6"/>
      <c r="D754" s="7"/>
      <c r="E754" s="6"/>
      <c r="F754" s="6"/>
      <c r="G754" s="7"/>
      <c r="H754" s="6"/>
      <c r="I754" s="6"/>
      <c r="J754" s="6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ht="15.0" customHeight="1">
      <c r="A755" s="6"/>
      <c r="B755" s="6"/>
      <c r="C755" s="6"/>
      <c r="D755" s="7"/>
      <c r="E755" s="6"/>
      <c r="F755" s="6"/>
      <c r="G755" s="7"/>
      <c r="H755" s="6"/>
      <c r="I755" s="6"/>
      <c r="J755" s="6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ht="15.0" customHeight="1">
      <c r="A756" s="6"/>
      <c r="B756" s="6"/>
      <c r="C756" s="6"/>
      <c r="D756" s="7"/>
      <c r="E756" s="6"/>
      <c r="F756" s="6"/>
      <c r="G756" s="7"/>
      <c r="H756" s="6"/>
      <c r="I756" s="6"/>
      <c r="J756" s="6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ht="15.0" customHeight="1">
      <c r="A757" s="6"/>
      <c r="B757" s="6"/>
      <c r="C757" s="6"/>
      <c r="D757" s="7"/>
      <c r="E757" s="6"/>
      <c r="F757" s="6"/>
      <c r="G757" s="7"/>
      <c r="H757" s="6"/>
      <c r="I757" s="6"/>
      <c r="J757" s="6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ht="15.0" customHeight="1">
      <c r="A758" s="6"/>
      <c r="B758" s="6"/>
      <c r="C758" s="6"/>
      <c r="D758" s="7"/>
      <c r="E758" s="6"/>
      <c r="F758" s="6"/>
      <c r="G758" s="7"/>
      <c r="H758" s="6"/>
      <c r="I758" s="6"/>
      <c r="J758" s="6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ht="15.0" customHeight="1">
      <c r="A759" s="6"/>
      <c r="B759" s="6"/>
      <c r="C759" s="6"/>
      <c r="D759" s="7"/>
      <c r="E759" s="6"/>
      <c r="F759" s="6"/>
      <c r="G759" s="7"/>
      <c r="H759" s="6"/>
      <c r="I759" s="6"/>
      <c r="J759" s="6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ht="15.0" customHeight="1">
      <c r="A760" s="6"/>
      <c r="B760" s="6"/>
      <c r="C760" s="6"/>
      <c r="D760" s="7"/>
      <c r="E760" s="6"/>
      <c r="F760" s="6"/>
      <c r="G760" s="7"/>
      <c r="H760" s="6"/>
      <c r="I760" s="6"/>
      <c r="J760" s="6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ht="15.0" customHeight="1">
      <c r="A761" s="6"/>
      <c r="B761" s="6"/>
      <c r="C761" s="6"/>
      <c r="D761" s="7"/>
      <c r="E761" s="6"/>
      <c r="F761" s="6"/>
      <c r="G761" s="7"/>
      <c r="H761" s="6"/>
      <c r="I761" s="6"/>
      <c r="J761" s="6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ht="15.0" customHeight="1">
      <c r="A762" s="6"/>
      <c r="B762" s="6"/>
      <c r="C762" s="6"/>
      <c r="D762" s="7"/>
      <c r="E762" s="6"/>
      <c r="F762" s="6"/>
      <c r="G762" s="7"/>
      <c r="H762" s="6"/>
      <c r="I762" s="6"/>
      <c r="J762" s="6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ht="15.0" customHeight="1">
      <c r="A763" s="6"/>
      <c r="B763" s="6"/>
      <c r="C763" s="6"/>
      <c r="D763" s="7"/>
      <c r="E763" s="6"/>
      <c r="F763" s="6"/>
      <c r="G763" s="7"/>
      <c r="H763" s="6"/>
      <c r="I763" s="6"/>
      <c r="J763" s="6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ht="15.0" customHeight="1">
      <c r="A764" s="6"/>
      <c r="B764" s="6"/>
      <c r="C764" s="6"/>
      <c r="D764" s="7"/>
      <c r="E764" s="6"/>
      <c r="F764" s="6"/>
      <c r="G764" s="7"/>
      <c r="H764" s="6"/>
      <c r="I764" s="6"/>
      <c r="J764" s="6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ht="15.0" customHeight="1">
      <c r="A765" s="6"/>
      <c r="B765" s="6"/>
      <c r="C765" s="6"/>
      <c r="D765" s="7"/>
      <c r="E765" s="6"/>
      <c r="F765" s="6"/>
      <c r="G765" s="7"/>
      <c r="H765" s="6"/>
      <c r="I765" s="6"/>
      <c r="J765" s="6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ht="15.0" customHeight="1">
      <c r="A766" s="6"/>
      <c r="B766" s="6"/>
      <c r="C766" s="6"/>
      <c r="D766" s="7"/>
      <c r="E766" s="6"/>
      <c r="F766" s="6"/>
      <c r="G766" s="7"/>
      <c r="H766" s="6"/>
      <c r="I766" s="6"/>
      <c r="J766" s="6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ht="15.0" customHeight="1">
      <c r="A767" s="6"/>
      <c r="B767" s="6"/>
      <c r="C767" s="6"/>
      <c r="D767" s="7"/>
      <c r="E767" s="6"/>
      <c r="F767" s="6"/>
      <c r="G767" s="7"/>
      <c r="H767" s="6"/>
      <c r="I767" s="6"/>
      <c r="J767" s="6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ht="15.0" customHeight="1">
      <c r="A768" s="6"/>
      <c r="B768" s="6"/>
      <c r="C768" s="6"/>
      <c r="D768" s="7"/>
      <c r="E768" s="6"/>
      <c r="F768" s="6"/>
      <c r="G768" s="7"/>
      <c r="H768" s="6"/>
      <c r="I768" s="6"/>
      <c r="J768" s="6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ht="15.0" customHeight="1">
      <c r="A769" s="6"/>
      <c r="B769" s="6"/>
      <c r="C769" s="6"/>
      <c r="D769" s="7"/>
      <c r="E769" s="6"/>
      <c r="F769" s="6"/>
      <c r="G769" s="7"/>
      <c r="H769" s="6"/>
      <c r="I769" s="6"/>
      <c r="J769" s="6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ht="15.0" customHeight="1">
      <c r="A770" s="6"/>
      <c r="B770" s="6"/>
      <c r="C770" s="6"/>
      <c r="D770" s="7"/>
      <c r="E770" s="6"/>
      <c r="F770" s="6"/>
      <c r="G770" s="7"/>
      <c r="H770" s="6"/>
      <c r="I770" s="6"/>
      <c r="J770" s="6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ht="15.0" customHeight="1">
      <c r="A771" s="6"/>
      <c r="B771" s="6"/>
      <c r="C771" s="6"/>
      <c r="D771" s="7"/>
      <c r="E771" s="6"/>
      <c r="F771" s="6"/>
      <c r="G771" s="7"/>
      <c r="H771" s="6"/>
      <c r="I771" s="6"/>
      <c r="J771" s="6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ht="15.0" customHeight="1">
      <c r="A772" s="6"/>
      <c r="B772" s="6"/>
      <c r="C772" s="6"/>
      <c r="D772" s="7"/>
      <c r="E772" s="6"/>
      <c r="F772" s="6"/>
      <c r="G772" s="7"/>
      <c r="H772" s="6"/>
      <c r="I772" s="6"/>
      <c r="J772" s="6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ht="15.0" customHeight="1">
      <c r="A773" s="6"/>
      <c r="B773" s="6"/>
      <c r="C773" s="6"/>
      <c r="D773" s="7"/>
      <c r="E773" s="6"/>
      <c r="F773" s="6"/>
      <c r="G773" s="7"/>
      <c r="H773" s="6"/>
      <c r="I773" s="6"/>
      <c r="J773" s="6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ht="15.0" customHeight="1">
      <c r="A774" s="6"/>
      <c r="B774" s="6"/>
      <c r="C774" s="6"/>
      <c r="D774" s="7"/>
      <c r="E774" s="6"/>
      <c r="F774" s="6"/>
      <c r="G774" s="7"/>
      <c r="H774" s="6"/>
      <c r="I774" s="6"/>
      <c r="J774" s="6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ht="15.0" customHeight="1">
      <c r="A775" s="6"/>
      <c r="B775" s="6"/>
      <c r="C775" s="6"/>
      <c r="D775" s="7"/>
      <c r="E775" s="6"/>
      <c r="F775" s="6"/>
      <c r="G775" s="7"/>
      <c r="H775" s="6"/>
      <c r="I775" s="6"/>
      <c r="J775" s="6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ht="15.0" customHeight="1">
      <c r="A776" s="6"/>
      <c r="B776" s="6"/>
      <c r="C776" s="6"/>
      <c r="D776" s="7"/>
      <c r="E776" s="6"/>
      <c r="F776" s="6"/>
      <c r="G776" s="7"/>
      <c r="H776" s="6"/>
      <c r="I776" s="6"/>
      <c r="J776" s="6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ht="15.0" customHeight="1">
      <c r="A777" s="6"/>
      <c r="B777" s="6"/>
      <c r="C777" s="6"/>
      <c r="D777" s="7"/>
      <c r="E777" s="6"/>
      <c r="F777" s="6"/>
      <c r="G777" s="7"/>
      <c r="H777" s="6"/>
      <c r="I777" s="6"/>
      <c r="J777" s="6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ht="15.0" customHeight="1">
      <c r="A778" s="6"/>
      <c r="B778" s="6"/>
      <c r="C778" s="6"/>
      <c r="D778" s="7"/>
      <c r="E778" s="6"/>
      <c r="F778" s="6"/>
      <c r="G778" s="7"/>
      <c r="H778" s="6"/>
      <c r="I778" s="6"/>
      <c r="J778" s="6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ht="15.0" customHeight="1">
      <c r="A779" s="6"/>
      <c r="B779" s="6"/>
      <c r="C779" s="6"/>
      <c r="D779" s="7"/>
      <c r="E779" s="6"/>
      <c r="F779" s="6"/>
      <c r="G779" s="7"/>
      <c r="H779" s="6"/>
      <c r="I779" s="6"/>
      <c r="J779" s="6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ht="15.0" customHeight="1">
      <c r="A780" s="6"/>
      <c r="B780" s="6"/>
      <c r="C780" s="6"/>
      <c r="D780" s="7"/>
      <c r="E780" s="6"/>
      <c r="F780" s="6"/>
      <c r="G780" s="7"/>
      <c r="H780" s="6"/>
      <c r="I780" s="6"/>
      <c r="J780" s="6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ht="15.0" customHeight="1">
      <c r="A781" s="6"/>
      <c r="B781" s="6"/>
      <c r="C781" s="6"/>
      <c r="D781" s="7"/>
      <c r="E781" s="6"/>
      <c r="F781" s="6"/>
      <c r="G781" s="7"/>
      <c r="H781" s="6"/>
      <c r="I781" s="6"/>
      <c r="J781" s="6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ht="15.0" customHeight="1">
      <c r="A782" s="6"/>
      <c r="B782" s="6"/>
      <c r="C782" s="6"/>
      <c r="D782" s="7"/>
      <c r="E782" s="6"/>
      <c r="F782" s="6"/>
      <c r="G782" s="7"/>
      <c r="H782" s="6"/>
      <c r="I782" s="6"/>
      <c r="J782" s="6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ht="15.0" customHeight="1">
      <c r="A783" s="6"/>
      <c r="B783" s="6"/>
      <c r="C783" s="6"/>
      <c r="D783" s="7"/>
      <c r="E783" s="6"/>
      <c r="F783" s="6"/>
      <c r="G783" s="7"/>
      <c r="H783" s="6"/>
      <c r="I783" s="6"/>
      <c r="J783" s="6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ht="15.0" customHeight="1">
      <c r="A784" s="6"/>
      <c r="B784" s="6"/>
      <c r="C784" s="6"/>
      <c r="D784" s="7"/>
      <c r="E784" s="6"/>
      <c r="F784" s="6"/>
      <c r="G784" s="7"/>
      <c r="H784" s="6"/>
      <c r="I784" s="6"/>
      <c r="J784" s="6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ht="15.0" customHeight="1">
      <c r="A785" s="6"/>
      <c r="B785" s="6"/>
      <c r="C785" s="6"/>
      <c r="D785" s="7"/>
      <c r="E785" s="6"/>
      <c r="F785" s="6"/>
      <c r="G785" s="7"/>
      <c r="H785" s="6"/>
      <c r="I785" s="6"/>
      <c r="J785" s="6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ht="15.0" customHeight="1">
      <c r="A786" s="6"/>
      <c r="B786" s="6"/>
      <c r="C786" s="6"/>
      <c r="D786" s="7"/>
      <c r="E786" s="6"/>
      <c r="F786" s="6"/>
      <c r="G786" s="7"/>
      <c r="H786" s="6"/>
      <c r="I786" s="6"/>
      <c r="J786" s="6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ht="15.0" customHeight="1">
      <c r="A787" s="6"/>
      <c r="B787" s="6"/>
      <c r="C787" s="6"/>
      <c r="D787" s="7"/>
      <c r="E787" s="6"/>
      <c r="F787" s="6"/>
      <c r="G787" s="7"/>
      <c r="H787" s="6"/>
      <c r="I787" s="6"/>
      <c r="J787" s="6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ht="15.0" customHeight="1">
      <c r="A788" s="6"/>
      <c r="B788" s="6"/>
      <c r="C788" s="6"/>
      <c r="D788" s="7"/>
      <c r="E788" s="6"/>
      <c r="F788" s="6"/>
      <c r="G788" s="7"/>
      <c r="H788" s="6"/>
      <c r="I788" s="6"/>
      <c r="J788" s="6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ht="15.0" customHeight="1">
      <c r="A789" s="6"/>
      <c r="B789" s="6"/>
      <c r="C789" s="6"/>
      <c r="D789" s="7"/>
      <c r="E789" s="6"/>
      <c r="F789" s="6"/>
      <c r="G789" s="7"/>
      <c r="H789" s="6"/>
      <c r="I789" s="6"/>
      <c r="J789" s="6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ht="15.0" customHeight="1">
      <c r="A790" s="6"/>
      <c r="B790" s="6"/>
      <c r="C790" s="6"/>
      <c r="D790" s="7"/>
      <c r="E790" s="6"/>
      <c r="F790" s="6"/>
      <c r="G790" s="7"/>
      <c r="H790" s="6"/>
      <c r="I790" s="6"/>
      <c r="J790" s="6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ht="15.0" customHeight="1">
      <c r="A791" s="6"/>
      <c r="B791" s="6"/>
      <c r="C791" s="6"/>
      <c r="D791" s="7"/>
      <c r="E791" s="6"/>
      <c r="F791" s="6"/>
      <c r="G791" s="7"/>
      <c r="H791" s="6"/>
      <c r="I791" s="6"/>
      <c r="J791" s="6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ht="15.0" customHeight="1">
      <c r="A792" s="6"/>
      <c r="B792" s="6"/>
      <c r="C792" s="6"/>
      <c r="D792" s="7"/>
      <c r="E792" s="6"/>
      <c r="F792" s="6"/>
      <c r="G792" s="7"/>
      <c r="H792" s="6"/>
      <c r="I792" s="6"/>
      <c r="J792" s="6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ht="15.0" customHeight="1">
      <c r="A793" s="6"/>
      <c r="B793" s="6"/>
      <c r="C793" s="6"/>
      <c r="D793" s="7"/>
      <c r="E793" s="6"/>
      <c r="F793" s="6"/>
      <c r="G793" s="7"/>
      <c r="H793" s="6"/>
      <c r="I793" s="6"/>
      <c r="J793" s="6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ht="15.0" customHeight="1">
      <c r="A794" s="6"/>
      <c r="B794" s="6"/>
      <c r="C794" s="6"/>
      <c r="D794" s="7"/>
      <c r="E794" s="6"/>
      <c r="F794" s="6"/>
      <c r="G794" s="7"/>
      <c r="H794" s="6"/>
      <c r="I794" s="6"/>
      <c r="J794" s="6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ht="15.0" customHeight="1">
      <c r="A795" s="6"/>
      <c r="B795" s="6"/>
      <c r="C795" s="6"/>
      <c r="D795" s="7"/>
      <c r="E795" s="6"/>
      <c r="F795" s="6"/>
      <c r="G795" s="7"/>
      <c r="H795" s="6"/>
      <c r="I795" s="6"/>
      <c r="J795" s="6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ht="15.0" customHeight="1">
      <c r="A796" s="6"/>
      <c r="B796" s="6"/>
      <c r="C796" s="6"/>
      <c r="D796" s="7"/>
      <c r="E796" s="6"/>
      <c r="F796" s="6"/>
      <c r="G796" s="7"/>
      <c r="H796" s="6"/>
      <c r="I796" s="6"/>
      <c r="J796" s="6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ht="15.0" customHeight="1">
      <c r="A797" s="6"/>
      <c r="B797" s="6"/>
      <c r="C797" s="6"/>
      <c r="D797" s="7"/>
      <c r="E797" s="6"/>
      <c r="F797" s="6"/>
      <c r="G797" s="7"/>
      <c r="H797" s="6"/>
      <c r="I797" s="6"/>
      <c r="J797" s="6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ht="15.0" customHeight="1">
      <c r="A798" s="6"/>
      <c r="B798" s="6"/>
      <c r="C798" s="6"/>
      <c r="D798" s="7"/>
      <c r="E798" s="6"/>
      <c r="F798" s="6"/>
      <c r="G798" s="7"/>
      <c r="H798" s="6"/>
      <c r="I798" s="6"/>
      <c r="J798" s="6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ht="15.0" customHeight="1">
      <c r="A799" s="6"/>
      <c r="B799" s="6"/>
      <c r="C799" s="6"/>
      <c r="D799" s="7"/>
      <c r="E799" s="6"/>
      <c r="F799" s="6"/>
      <c r="G799" s="7"/>
      <c r="H799" s="6"/>
      <c r="I799" s="6"/>
      <c r="J799" s="6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ht="15.0" customHeight="1">
      <c r="A800" s="6"/>
      <c r="B800" s="6"/>
      <c r="C800" s="6"/>
      <c r="D800" s="7"/>
      <c r="E800" s="6"/>
      <c r="F800" s="6"/>
      <c r="G800" s="7"/>
      <c r="H800" s="6"/>
      <c r="I800" s="6"/>
      <c r="J800" s="6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ht="15.0" customHeight="1">
      <c r="A801" s="6"/>
      <c r="B801" s="6"/>
      <c r="C801" s="6"/>
      <c r="D801" s="7"/>
      <c r="E801" s="6"/>
      <c r="F801" s="6"/>
      <c r="G801" s="7"/>
      <c r="H801" s="6"/>
      <c r="I801" s="6"/>
      <c r="J801" s="6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ht="15.0" customHeight="1">
      <c r="A802" s="6"/>
      <c r="B802" s="6"/>
      <c r="C802" s="6"/>
      <c r="D802" s="7"/>
      <c r="E802" s="6"/>
      <c r="F802" s="6"/>
      <c r="G802" s="7"/>
      <c r="H802" s="6"/>
      <c r="I802" s="6"/>
      <c r="J802" s="6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ht="15.0" customHeight="1">
      <c r="A803" s="6"/>
      <c r="B803" s="6"/>
      <c r="C803" s="6"/>
      <c r="D803" s="7"/>
      <c r="E803" s="6"/>
      <c r="F803" s="6"/>
      <c r="G803" s="7"/>
      <c r="H803" s="6"/>
      <c r="I803" s="6"/>
      <c r="J803" s="6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ht="15.0" customHeight="1">
      <c r="A804" s="6"/>
      <c r="B804" s="6"/>
      <c r="C804" s="6"/>
      <c r="D804" s="7"/>
      <c r="E804" s="6"/>
      <c r="F804" s="6"/>
      <c r="G804" s="7"/>
      <c r="H804" s="6"/>
      <c r="I804" s="6"/>
      <c r="J804" s="6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ht="15.0" customHeight="1">
      <c r="A805" s="6"/>
      <c r="B805" s="6"/>
      <c r="C805" s="6"/>
      <c r="D805" s="7"/>
      <c r="E805" s="6"/>
      <c r="F805" s="6"/>
      <c r="G805" s="7"/>
      <c r="H805" s="6"/>
      <c r="I805" s="6"/>
      <c r="J805" s="6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ht="15.0" customHeight="1">
      <c r="A806" s="6"/>
      <c r="B806" s="6"/>
      <c r="C806" s="6"/>
      <c r="D806" s="7"/>
      <c r="E806" s="6"/>
      <c r="F806" s="6"/>
      <c r="G806" s="7"/>
      <c r="H806" s="6"/>
      <c r="I806" s="6"/>
      <c r="J806" s="6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ht="15.0" customHeight="1">
      <c r="A807" s="6"/>
      <c r="B807" s="6"/>
      <c r="C807" s="6"/>
      <c r="D807" s="7"/>
      <c r="E807" s="6"/>
      <c r="F807" s="6"/>
      <c r="G807" s="7"/>
      <c r="H807" s="6"/>
      <c r="I807" s="6"/>
      <c r="J807" s="6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ht="15.0" customHeight="1">
      <c r="A808" s="6"/>
      <c r="B808" s="6"/>
      <c r="C808" s="6"/>
      <c r="D808" s="7"/>
      <c r="E808" s="6"/>
      <c r="F808" s="6"/>
      <c r="G808" s="7"/>
      <c r="H808" s="6"/>
      <c r="I808" s="6"/>
      <c r="J808" s="6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ht="15.0" customHeight="1">
      <c r="A809" s="6"/>
      <c r="B809" s="6"/>
      <c r="C809" s="6"/>
      <c r="D809" s="7"/>
      <c r="E809" s="6"/>
      <c r="F809" s="6"/>
      <c r="G809" s="7"/>
      <c r="H809" s="6"/>
      <c r="I809" s="6"/>
      <c r="J809" s="6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ht="15.0" customHeight="1">
      <c r="A810" s="6"/>
      <c r="B810" s="6"/>
      <c r="C810" s="6"/>
      <c r="D810" s="7"/>
      <c r="E810" s="6"/>
      <c r="F810" s="6"/>
      <c r="G810" s="7"/>
      <c r="H810" s="6"/>
      <c r="I810" s="6"/>
      <c r="J810" s="6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ht="15.0" customHeight="1">
      <c r="A811" s="6"/>
      <c r="B811" s="6"/>
      <c r="C811" s="6"/>
      <c r="D811" s="7"/>
      <c r="E811" s="6"/>
      <c r="F811" s="6"/>
      <c r="G811" s="7"/>
      <c r="H811" s="6"/>
      <c r="I811" s="6"/>
      <c r="J811" s="6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ht="15.0" customHeight="1">
      <c r="A812" s="6"/>
      <c r="B812" s="6"/>
      <c r="C812" s="6"/>
      <c r="D812" s="7"/>
      <c r="E812" s="6"/>
      <c r="F812" s="6"/>
      <c r="G812" s="7"/>
      <c r="H812" s="6"/>
      <c r="I812" s="6"/>
      <c r="J812" s="6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ht="15.0" customHeight="1">
      <c r="A813" s="6"/>
      <c r="B813" s="6"/>
      <c r="C813" s="6"/>
      <c r="D813" s="7"/>
      <c r="E813" s="6"/>
      <c r="F813" s="6"/>
      <c r="G813" s="7"/>
      <c r="H813" s="6"/>
      <c r="I813" s="6"/>
      <c r="J813" s="6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ht="15.0" customHeight="1">
      <c r="A814" s="6"/>
      <c r="B814" s="6"/>
      <c r="C814" s="6"/>
      <c r="D814" s="7"/>
      <c r="E814" s="6"/>
      <c r="F814" s="6"/>
      <c r="G814" s="7"/>
      <c r="H814" s="6"/>
      <c r="I814" s="6"/>
      <c r="J814" s="6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ht="15.0" customHeight="1">
      <c r="A815" s="6"/>
      <c r="B815" s="6"/>
      <c r="C815" s="6"/>
      <c r="D815" s="7"/>
      <c r="E815" s="6"/>
      <c r="F815" s="6"/>
      <c r="G815" s="7"/>
      <c r="H815" s="6"/>
      <c r="I815" s="6"/>
      <c r="J815" s="6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ht="15.0" customHeight="1">
      <c r="A816" s="6"/>
      <c r="B816" s="6"/>
      <c r="C816" s="6"/>
      <c r="D816" s="7"/>
      <c r="E816" s="6"/>
      <c r="F816" s="6"/>
      <c r="G816" s="7"/>
      <c r="H816" s="6"/>
      <c r="I816" s="6"/>
      <c r="J816" s="6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ht="15.0" customHeight="1">
      <c r="A817" s="6"/>
      <c r="B817" s="6"/>
      <c r="C817" s="6"/>
      <c r="D817" s="7"/>
      <c r="E817" s="6"/>
      <c r="F817" s="6"/>
      <c r="G817" s="7"/>
      <c r="H817" s="6"/>
      <c r="I817" s="6"/>
      <c r="J817" s="6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ht="15.0" customHeight="1">
      <c r="A818" s="6"/>
      <c r="B818" s="6"/>
      <c r="C818" s="6"/>
      <c r="D818" s="7"/>
      <c r="E818" s="6"/>
      <c r="F818" s="6"/>
      <c r="G818" s="7"/>
      <c r="H818" s="6"/>
      <c r="I818" s="6"/>
      <c r="J818" s="6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ht="15.0" customHeight="1">
      <c r="A819" s="6"/>
      <c r="B819" s="6"/>
      <c r="C819" s="6"/>
      <c r="D819" s="7"/>
      <c r="E819" s="6"/>
      <c r="F819" s="6"/>
      <c r="G819" s="7"/>
      <c r="H819" s="6"/>
      <c r="I819" s="6"/>
      <c r="J819" s="6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ht="15.0" customHeight="1">
      <c r="A820" s="6"/>
      <c r="B820" s="6"/>
      <c r="C820" s="6"/>
      <c r="D820" s="7"/>
      <c r="E820" s="6"/>
      <c r="F820" s="6"/>
      <c r="G820" s="7"/>
      <c r="H820" s="6"/>
      <c r="I820" s="6"/>
      <c r="J820" s="6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ht="15.0" customHeight="1">
      <c r="A821" s="6"/>
      <c r="B821" s="6"/>
      <c r="C821" s="6"/>
      <c r="D821" s="7"/>
      <c r="E821" s="6"/>
      <c r="F821" s="6"/>
      <c r="G821" s="7"/>
      <c r="H821" s="6"/>
      <c r="I821" s="6"/>
      <c r="J821" s="6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ht="15.0" customHeight="1">
      <c r="A822" s="6"/>
      <c r="B822" s="6"/>
      <c r="C822" s="6"/>
      <c r="D822" s="7"/>
      <c r="E822" s="6"/>
      <c r="F822" s="6"/>
      <c r="G822" s="7"/>
      <c r="H822" s="6"/>
      <c r="I822" s="6"/>
      <c r="J822" s="6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ht="15.0" customHeight="1">
      <c r="A823" s="6"/>
      <c r="B823" s="6"/>
      <c r="C823" s="6"/>
      <c r="D823" s="7"/>
      <c r="E823" s="6"/>
      <c r="F823" s="6"/>
      <c r="G823" s="7"/>
      <c r="H823" s="6"/>
      <c r="I823" s="6"/>
      <c r="J823" s="6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ht="15.0" customHeight="1">
      <c r="A824" s="6"/>
      <c r="B824" s="6"/>
      <c r="C824" s="6"/>
      <c r="D824" s="7"/>
      <c r="E824" s="6"/>
      <c r="F824" s="6"/>
      <c r="G824" s="7"/>
      <c r="H824" s="6"/>
      <c r="I824" s="6"/>
      <c r="J824" s="6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ht="15.0" customHeight="1">
      <c r="A825" s="6"/>
      <c r="B825" s="6"/>
      <c r="C825" s="6"/>
      <c r="D825" s="7"/>
      <c r="E825" s="6"/>
      <c r="F825" s="6"/>
      <c r="G825" s="7"/>
      <c r="H825" s="6"/>
      <c r="I825" s="6"/>
      <c r="J825" s="6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ht="15.0" customHeight="1">
      <c r="A826" s="6"/>
      <c r="B826" s="6"/>
      <c r="C826" s="6"/>
      <c r="D826" s="7"/>
      <c r="E826" s="6"/>
      <c r="F826" s="6"/>
      <c r="G826" s="7"/>
      <c r="H826" s="6"/>
      <c r="I826" s="6"/>
      <c r="J826" s="6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ht="15.0" customHeight="1">
      <c r="A827" s="6"/>
      <c r="B827" s="6"/>
      <c r="C827" s="6"/>
      <c r="D827" s="7"/>
      <c r="E827" s="6"/>
      <c r="F827" s="6"/>
      <c r="G827" s="7"/>
      <c r="H827" s="6"/>
      <c r="I827" s="6"/>
      <c r="J827" s="6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ht="15.0" customHeight="1">
      <c r="A828" s="6"/>
      <c r="B828" s="6"/>
      <c r="C828" s="6"/>
      <c r="D828" s="7"/>
      <c r="E828" s="6"/>
      <c r="F828" s="6"/>
      <c r="G828" s="7"/>
      <c r="H828" s="6"/>
      <c r="I828" s="6"/>
      <c r="J828" s="6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ht="15.0" customHeight="1">
      <c r="A829" s="6"/>
      <c r="B829" s="6"/>
      <c r="C829" s="6"/>
      <c r="D829" s="7"/>
      <c r="E829" s="6"/>
      <c r="F829" s="6"/>
      <c r="G829" s="7"/>
      <c r="H829" s="6"/>
      <c r="I829" s="6"/>
      <c r="J829" s="6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ht="15.0" customHeight="1">
      <c r="A830" s="6"/>
      <c r="B830" s="6"/>
      <c r="C830" s="6"/>
      <c r="D830" s="7"/>
      <c r="E830" s="6"/>
      <c r="F830" s="6"/>
      <c r="G830" s="7"/>
      <c r="H830" s="6"/>
      <c r="I830" s="6"/>
      <c r="J830" s="6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ht="15.0" customHeight="1">
      <c r="A831" s="6"/>
      <c r="B831" s="6"/>
      <c r="C831" s="6"/>
      <c r="D831" s="7"/>
      <c r="E831" s="6"/>
      <c r="F831" s="6"/>
      <c r="G831" s="7"/>
      <c r="H831" s="6"/>
      <c r="I831" s="6"/>
      <c r="J831" s="6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ht="15.0" customHeight="1">
      <c r="A832" s="6"/>
      <c r="B832" s="6"/>
      <c r="C832" s="6"/>
      <c r="D832" s="7"/>
      <c r="E832" s="6"/>
      <c r="F832" s="6"/>
      <c r="G832" s="7"/>
      <c r="H832" s="6"/>
      <c r="I832" s="6"/>
      <c r="J832" s="6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ht="15.0" customHeight="1">
      <c r="A833" s="6"/>
      <c r="B833" s="6"/>
      <c r="C833" s="6"/>
      <c r="D833" s="7"/>
      <c r="E833" s="6"/>
      <c r="F833" s="6"/>
      <c r="G833" s="7"/>
      <c r="H833" s="6"/>
      <c r="I833" s="6"/>
      <c r="J833" s="6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ht="15.0" customHeight="1">
      <c r="A834" s="6"/>
      <c r="B834" s="6"/>
      <c r="C834" s="6"/>
      <c r="D834" s="7"/>
      <c r="E834" s="6"/>
      <c r="F834" s="6"/>
      <c r="G834" s="7"/>
      <c r="H834" s="6"/>
      <c r="I834" s="6"/>
      <c r="J834" s="6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ht="15.0" customHeight="1">
      <c r="A835" s="6"/>
      <c r="B835" s="6"/>
      <c r="C835" s="6"/>
      <c r="D835" s="7"/>
      <c r="E835" s="6"/>
      <c r="F835" s="6"/>
      <c r="G835" s="7"/>
      <c r="H835" s="6"/>
      <c r="I835" s="6"/>
      <c r="J835" s="6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ht="15.0" customHeight="1">
      <c r="A836" s="6"/>
      <c r="B836" s="6"/>
      <c r="C836" s="6"/>
      <c r="D836" s="7"/>
      <c r="E836" s="6"/>
      <c r="F836" s="6"/>
      <c r="G836" s="7"/>
      <c r="H836" s="6"/>
      <c r="I836" s="6"/>
      <c r="J836" s="6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ht="15.0" customHeight="1">
      <c r="A837" s="6"/>
      <c r="B837" s="6"/>
      <c r="C837" s="6"/>
      <c r="D837" s="7"/>
      <c r="E837" s="6"/>
      <c r="F837" s="6"/>
      <c r="G837" s="7"/>
      <c r="H837" s="6"/>
      <c r="I837" s="6"/>
      <c r="J837" s="6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ht="15.0" customHeight="1">
      <c r="A838" s="6"/>
      <c r="B838" s="6"/>
      <c r="C838" s="6"/>
      <c r="D838" s="7"/>
      <c r="E838" s="6"/>
      <c r="F838" s="6"/>
      <c r="G838" s="7"/>
      <c r="H838" s="6"/>
      <c r="I838" s="6"/>
      <c r="J838" s="6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ht="15.0" customHeight="1">
      <c r="A839" s="6"/>
      <c r="B839" s="6"/>
      <c r="C839" s="6"/>
      <c r="D839" s="7"/>
      <c r="E839" s="6"/>
      <c r="F839" s="6"/>
      <c r="G839" s="7"/>
      <c r="H839" s="6"/>
      <c r="I839" s="6"/>
      <c r="J839" s="6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ht="15.0" customHeight="1">
      <c r="A840" s="6"/>
      <c r="B840" s="6"/>
      <c r="C840" s="6"/>
      <c r="D840" s="7"/>
      <c r="E840" s="6"/>
      <c r="F840" s="6"/>
      <c r="G840" s="7"/>
      <c r="H840" s="6"/>
      <c r="I840" s="6"/>
      <c r="J840" s="6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ht="15.0" customHeight="1">
      <c r="A841" s="6"/>
      <c r="B841" s="6"/>
      <c r="C841" s="6"/>
      <c r="D841" s="7"/>
      <c r="E841" s="6"/>
      <c r="F841" s="6"/>
      <c r="G841" s="7"/>
      <c r="H841" s="6"/>
      <c r="I841" s="6"/>
      <c r="J841" s="6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ht="15.0" customHeight="1">
      <c r="A842" s="6"/>
      <c r="B842" s="6"/>
      <c r="C842" s="6"/>
      <c r="D842" s="7"/>
      <c r="E842" s="6"/>
      <c r="F842" s="6"/>
      <c r="G842" s="7"/>
      <c r="H842" s="6"/>
      <c r="I842" s="6"/>
      <c r="J842" s="6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ht="15.0" customHeight="1">
      <c r="A843" s="6"/>
      <c r="B843" s="6"/>
      <c r="C843" s="6"/>
      <c r="D843" s="7"/>
      <c r="E843" s="6"/>
      <c r="F843" s="6"/>
      <c r="G843" s="7"/>
      <c r="H843" s="6"/>
      <c r="I843" s="6"/>
      <c r="J843" s="6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ht="15.0" customHeight="1">
      <c r="A844" s="6"/>
      <c r="B844" s="6"/>
      <c r="C844" s="6"/>
      <c r="D844" s="7"/>
      <c r="E844" s="6"/>
      <c r="F844" s="6"/>
      <c r="G844" s="7"/>
      <c r="H844" s="6"/>
      <c r="I844" s="6"/>
      <c r="J844" s="6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ht="15.0" customHeight="1">
      <c r="A845" s="6"/>
      <c r="B845" s="6"/>
      <c r="C845" s="6"/>
      <c r="D845" s="7"/>
      <c r="E845" s="6"/>
      <c r="F845" s="6"/>
      <c r="G845" s="7"/>
      <c r="H845" s="6"/>
      <c r="I845" s="6"/>
      <c r="J845" s="6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ht="15.0" customHeight="1">
      <c r="A846" s="6"/>
      <c r="B846" s="6"/>
      <c r="C846" s="6"/>
      <c r="D846" s="7"/>
      <c r="E846" s="6"/>
      <c r="F846" s="6"/>
      <c r="G846" s="7"/>
      <c r="H846" s="6"/>
      <c r="I846" s="6"/>
      <c r="J846" s="6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ht="15.0" customHeight="1">
      <c r="A847" s="6"/>
      <c r="B847" s="6"/>
      <c r="C847" s="6"/>
      <c r="D847" s="7"/>
      <c r="E847" s="6"/>
      <c r="F847" s="6"/>
      <c r="G847" s="7"/>
      <c r="H847" s="6"/>
      <c r="I847" s="6"/>
      <c r="J847" s="6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ht="15.0" customHeight="1">
      <c r="A848" s="6"/>
      <c r="B848" s="6"/>
      <c r="C848" s="6"/>
      <c r="D848" s="7"/>
      <c r="E848" s="6"/>
      <c r="F848" s="6"/>
      <c r="G848" s="7"/>
      <c r="H848" s="6"/>
      <c r="I848" s="6"/>
      <c r="J848" s="6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ht="15.0" customHeight="1">
      <c r="A849" s="6"/>
      <c r="B849" s="6"/>
      <c r="C849" s="6"/>
      <c r="D849" s="7"/>
      <c r="E849" s="6"/>
      <c r="F849" s="6"/>
      <c r="G849" s="7"/>
      <c r="H849" s="6"/>
      <c r="I849" s="6"/>
      <c r="J849" s="6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ht="15.0" customHeight="1">
      <c r="A850" s="6"/>
      <c r="B850" s="6"/>
      <c r="C850" s="6"/>
      <c r="D850" s="7"/>
      <c r="E850" s="6"/>
      <c r="F850" s="6"/>
      <c r="G850" s="7"/>
      <c r="H850" s="6"/>
      <c r="I850" s="6"/>
      <c r="J850" s="6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ht="15.0" customHeight="1">
      <c r="A851" s="6"/>
      <c r="B851" s="6"/>
      <c r="C851" s="6"/>
      <c r="D851" s="7"/>
      <c r="E851" s="6"/>
      <c r="F851" s="6"/>
      <c r="G851" s="7"/>
      <c r="H851" s="6"/>
      <c r="I851" s="6"/>
      <c r="J851" s="6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ht="15.0" customHeight="1">
      <c r="A852" s="6"/>
      <c r="B852" s="6"/>
      <c r="C852" s="6"/>
      <c r="D852" s="7"/>
      <c r="E852" s="6"/>
      <c r="F852" s="6"/>
      <c r="G852" s="7"/>
      <c r="H852" s="6"/>
      <c r="I852" s="6"/>
      <c r="J852" s="6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ht="15.0" customHeight="1">
      <c r="A853" s="6"/>
      <c r="B853" s="6"/>
      <c r="C853" s="6"/>
      <c r="D853" s="7"/>
      <c r="E853" s="6"/>
      <c r="F853" s="6"/>
      <c r="G853" s="7"/>
      <c r="H853" s="6"/>
      <c r="I853" s="6"/>
      <c r="J853" s="6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ht="15.0" customHeight="1">
      <c r="A854" s="6"/>
      <c r="B854" s="6"/>
      <c r="C854" s="6"/>
      <c r="D854" s="7"/>
      <c r="E854" s="6"/>
      <c r="F854" s="6"/>
      <c r="G854" s="7"/>
      <c r="H854" s="6"/>
      <c r="I854" s="6"/>
      <c r="J854" s="6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ht="15.0" customHeight="1">
      <c r="A855" s="6"/>
      <c r="B855" s="6"/>
      <c r="C855" s="6"/>
      <c r="D855" s="7"/>
      <c r="E855" s="6"/>
      <c r="F855" s="6"/>
      <c r="G855" s="7"/>
      <c r="H855" s="6"/>
      <c r="I855" s="6"/>
      <c r="J855" s="6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ht="15.0" customHeight="1">
      <c r="A856" s="6"/>
      <c r="B856" s="6"/>
      <c r="C856" s="6"/>
      <c r="D856" s="7"/>
      <c r="E856" s="6"/>
      <c r="F856" s="6"/>
      <c r="G856" s="7"/>
      <c r="H856" s="6"/>
      <c r="I856" s="6"/>
      <c r="J856" s="6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ht="15.0" customHeight="1">
      <c r="A857" s="6"/>
      <c r="B857" s="6"/>
      <c r="C857" s="6"/>
      <c r="D857" s="7"/>
      <c r="E857" s="6"/>
      <c r="F857" s="6"/>
      <c r="G857" s="7"/>
      <c r="H857" s="6"/>
      <c r="I857" s="6"/>
      <c r="J857" s="6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ht="15.0" customHeight="1">
      <c r="A858" s="6"/>
      <c r="B858" s="6"/>
      <c r="C858" s="6"/>
      <c r="D858" s="7"/>
      <c r="E858" s="6"/>
      <c r="F858" s="6"/>
      <c r="G858" s="7"/>
      <c r="H858" s="6"/>
      <c r="I858" s="6"/>
      <c r="J858" s="6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ht="15.0" customHeight="1">
      <c r="A859" s="6"/>
      <c r="B859" s="6"/>
      <c r="C859" s="6"/>
      <c r="D859" s="7"/>
      <c r="E859" s="6"/>
      <c r="F859" s="6"/>
      <c r="G859" s="7"/>
      <c r="H859" s="6"/>
      <c r="I859" s="6"/>
      <c r="J859" s="6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ht="15.0" customHeight="1">
      <c r="A860" s="6"/>
      <c r="B860" s="6"/>
      <c r="C860" s="6"/>
      <c r="D860" s="7"/>
      <c r="E860" s="6"/>
      <c r="F860" s="6"/>
      <c r="G860" s="7"/>
      <c r="H860" s="6"/>
      <c r="I860" s="6"/>
      <c r="J860" s="6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ht="15.0" customHeight="1">
      <c r="A861" s="6"/>
      <c r="B861" s="6"/>
      <c r="C861" s="6"/>
      <c r="D861" s="7"/>
      <c r="E861" s="6"/>
      <c r="F861" s="6"/>
      <c r="G861" s="7"/>
      <c r="H861" s="6"/>
      <c r="I861" s="6"/>
      <c r="J861" s="6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ht="15.0" customHeight="1">
      <c r="A862" s="6"/>
      <c r="B862" s="6"/>
      <c r="C862" s="6"/>
      <c r="D862" s="7"/>
      <c r="E862" s="6"/>
      <c r="F862" s="6"/>
      <c r="G862" s="7"/>
      <c r="H862" s="6"/>
      <c r="I862" s="6"/>
      <c r="J862" s="6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ht="15.0" customHeight="1">
      <c r="A863" s="6"/>
      <c r="B863" s="6"/>
      <c r="C863" s="6"/>
      <c r="D863" s="7"/>
      <c r="E863" s="6"/>
      <c r="F863" s="6"/>
      <c r="G863" s="7"/>
      <c r="H863" s="6"/>
      <c r="I863" s="6"/>
      <c r="J863" s="6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ht="15.0" customHeight="1">
      <c r="A864" s="6"/>
      <c r="B864" s="6"/>
      <c r="C864" s="6"/>
      <c r="D864" s="7"/>
      <c r="E864" s="6"/>
      <c r="F864" s="6"/>
      <c r="G864" s="7"/>
      <c r="H864" s="6"/>
      <c r="I864" s="6"/>
      <c r="J864" s="6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ht="15.0" customHeight="1">
      <c r="A865" s="6"/>
      <c r="B865" s="6"/>
      <c r="C865" s="6"/>
      <c r="D865" s="7"/>
      <c r="E865" s="6"/>
      <c r="F865" s="6"/>
      <c r="G865" s="7"/>
      <c r="H865" s="6"/>
      <c r="I865" s="6"/>
      <c r="J865" s="6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ht="15.0" customHeight="1">
      <c r="A866" s="6"/>
      <c r="B866" s="6"/>
      <c r="C866" s="6"/>
      <c r="D866" s="7"/>
      <c r="E866" s="6"/>
      <c r="F866" s="6"/>
      <c r="G866" s="7"/>
      <c r="H866" s="6"/>
      <c r="I866" s="6"/>
      <c r="J866" s="6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ht="15.0" customHeight="1">
      <c r="A867" s="6"/>
      <c r="B867" s="6"/>
      <c r="C867" s="6"/>
      <c r="D867" s="7"/>
      <c r="E867" s="6"/>
      <c r="F867" s="6"/>
      <c r="G867" s="7"/>
      <c r="H867" s="6"/>
      <c r="I867" s="6"/>
      <c r="J867" s="6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ht="15.0" customHeight="1">
      <c r="A868" s="6"/>
      <c r="B868" s="6"/>
      <c r="C868" s="6"/>
      <c r="D868" s="7"/>
      <c r="E868" s="6"/>
      <c r="F868" s="6"/>
      <c r="G868" s="7"/>
      <c r="H868" s="6"/>
      <c r="I868" s="6"/>
      <c r="J868" s="6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ht="15.0" customHeight="1">
      <c r="A869" s="6"/>
      <c r="B869" s="6"/>
      <c r="C869" s="6"/>
      <c r="D869" s="7"/>
      <c r="E869" s="6"/>
      <c r="F869" s="6"/>
      <c r="G869" s="7"/>
      <c r="H869" s="6"/>
      <c r="I869" s="6"/>
      <c r="J869" s="6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ht="15.0" customHeight="1">
      <c r="A870" s="6"/>
      <c r="B870" s="6"/>
      <c r="C870" s="6"/>
      <c r="D870" s="7"/>
      <c r="E870" s="6"/>
      <c r="F870" s="6"/>
      <c r="G870" s="7"/>
      <c r="H870" s="6"/>
      <c r="I870" s="6"/>
      <c r="J870" s="6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ht="15.0" customHeight="1">
      <c r="A871" s="6"/>
      <c r="B871" s="6"/>
      <c r="C871" s="6"/>
      <c r="D871" s="7"/>
      <c r="E871" s="6"/>
      <c r="F871" s="6"/>
      <c r="G871" s="7"/>
      <c r="H871" s="6"/>
      <c r="I871" s="6"/>
      <c r="J871" s="6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ht="15.0" customHeight="1">
      <c r="A872" s="6"/>
      <c r="B872" s="6"/>
      <c r="C872" s="6"/>
      <c r="D872" s="7"/>
      <c r="E872" s="6"/>
      <c r="F872" s="6"/>
      <c r="G872" s="7"/>
      <c r="H872" s="6"/>
      <c r="I872" s="6"/>
      <c r="J872" s="6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ht="15.0" customHeight="1">
      <c r="A873" s="6"/>
      <c r="B873" s="6"/>
      <c r="C873" s="6"/>
      <c r="D873" s="7"/>
      <c r="E873" s="6"/>
      <c r="F873" s="6"/>
      <c r="G873" s="7"/>
      <c r="H873" s="6"/>
      <c r="I873" s="6"/>
      <c r="J873" s="6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ht="15.0" customHeight="1">
      <c r="A874" s="6"/>
      <c r="B874" s="6"/>
      <c r="C874" s="6"/>
      <c r="D874" s="7"/>
      <c r="E874" s="6"/>
      <c r="F874" s="6"/>
      <c r="G874" s="7"/>
      <c r="H874" s="6"/>
      <c r="I874" s="6"/>
      <c r="J874" s="6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ht="15.0" customHeight="1">
      <c r="A875" s="6"/>
      <c r="B875" s="6"/>
      <c r="C875" s="6"/>
      <c r="D875" s="7"/>
      <c r="E875" s="6"/>
      <c r="F875" s="6"/>
      <c r="G875" s="7"/>
      <c r="H875" s="6"/>
      <c r="I875" s="6"/>
      <c r="J875" s="6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ht="15.0" customHeight="1">
      <c r="A876" s="6"/>
      <c r="B876" s="6"/>
      <c r="C876" s="6"/>
      <c r="D876" s="7"/>
      <c r="E876" s="6"/>
      <c r="F876" s="6"/>
      <c r="G876" s="7"/>
      <c r="H876" s="6"/>
      <c r="I876" s="6"/>
      <c r="J876" s="6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ht="15.0" customHeight="1">
      <c r="A877" s="6"/>
      <c r="B877" s="6"/>
      <c r="C877" s="6"/>
      <c r="D877" s="7"/>
      <c r="E877" s="6"/>
      <c r="F877" s="6"/>
      <c r="G877" s="7"/>
      <c r="H877" s="6"/>
      <c r="I877" s="6"/>
      <c r="J877" s="6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ht="15.0" customHeight="1">
      <c r="A878" s="6"/>
      <c r="B878" s="6"/>
      <c r="C878" s="6"/>
      <c r="D878" s="7"/>
      <c r="E878" s="6"/>
      <c r="F878" s="6"/>
      <c r="G878" s="7"/>
      <c r="H878" s="6"/>
      <c r="I878" s="6"/>
      <c r="J878" s="6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ht="15.0" customHeight="1">
      <c r="A879" s="6"/>
      <c r="B879" s="6"/>
      <c r="C879" s="6"/>
      <c r="D879" s="7"/>
      <c r="E879" s="6"/>
      <c r="F879" s="6"/>
      <c r="G879" s="7"/>
      <c r="H879" s="6"/>
      <c r="I879" s="6"/>
      <c r="J879" s="6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ht="15.0" customHeight="1">
      <c r="A880" s="6"/>
      <c r="B880" s="6"/>
      <c r="C880" s="6"/>
      <c r="D880" s="7"/>
      <c r="E880" s="6"/>
      <c r="F880" s="6"/>
      <c r="G880" s="7"/>
      <c r="H880" s="6"/>
      <c r="I880" s="6"/>
      <c r="J880" s="6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ht="15.0" customHeight="1">
      <c r="A881" s="6"/>
      <c r="B881" s="6"/>
      <c r="C881" s="6"/>
      <c r="D881" s="7"/>
      <c r="E881" s="6"/>
      <c r="F881" s="6"/>
      <c r="G881" s="7"/>
      <c r="H881" s="6"/>
      <c r="I881" s="6"/>
      <c r="J881" s="6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ht="15.0" customHeight="1">
      <c r="A882" s="6"/>
      <c r="B882" s="6"/>
      <c r="C882" s="6"/>
      <c r="D882" s="7"/>
      <c r="E882" s="6"/>
      <c r="F882" s="6"/>
      <c r="G882" s="7"/>
      <c r="H882" s="6"/>
      <c r="I882" s="6"/>
      <c r="J882" s="6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ht="15.0" customHeight="1">
      <c r="A883" s="6"/>
      <c r="B883" s="6"/>
      <c r="C883" s="6"/>
      <c r="D883" s="7"/>
      <c r="E883" s="6"/>
      <c r="F883" s="6"/>
      <c r="G883" s="7"/>
      <c r="H883" s="6"/>
      <c r="I883" s="6"/>
      <c r="J883" s="6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ht="15.0" customHeight="1">
      <c r="A884" s="6"/>
      <c r="B884" s="6"/>
      <c r="C884" s="6"/>
      <c r="D884" s="7"/>
      <c r="E884" s="6"/>
      <c r="F884" s="6"/>
      <c r="G884" s="7"/>
      <c r="H884" s="6"/>
      <c r="I884" s="6"/>
      <c r="J884" s="6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ht="15.0" customHeight="1">
      <c r="A885" s="6"/>
      <c r="B885" s="6"/>
      <c r="C885" s="6"/>
      <c r="D885" s="7"/>
      <c r="E885" s="6"/>
      <c r="F885" s="6"/>
      <c r="G885" s="7"/>
      <c r="H885" s="6"/>
      <c r="I885" s="6"/>
      <c r="J885" s="6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ht="15.0" customHeight="1">
      <c r="A886" s="6"/>
      <c r="B886" s="6"/>
      <c r="C886" s="6"/>
      <c r="D886" s="7"/>
      <c r="E886" s="6"/>
      <c r="F886" s="6"/>
      <c r="G886" s="7"/>
      <c r="H886" s="6"/>
      <c r="I886" s="6"/>
      <c r="J886" s="6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ht="15.0" customHeight="1">
      <c r="A887" s="6"/>
      <c r="B887" s="6"/>
      <c r="C887" s="6"/>
      <c r="D887" s="7"/>
      <c r="E887" s="6"/>
      <c r="F887" s="6"/>
      <c r="G887" s="7"/>
      <c r="H887" s="6"/>
      <c r="I887" s="6"/>
      <c r="J887" s="6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ht="15.0" customHeight="1">
      <c r="A888" s="6"/>
      <c r="B888" s="6"/>
      <c r="C888" s="6"/>
      <c r="D888" s="7"/>
      <c r="E888" s="6"/>
      <c r="F888" s="6"/>
      <c r="G888" s="7"/>
      <c r="H888" s="6"/>
      <c r="I888" s="6"/>
      <c r="J888" s="6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ht="15.0" customHeight="1">
      <c r="A889" s="6"/>
      <c r="B889" s="6"/>
      <c r="C889" s="6"/>
      <c r="D889" s="7"/>
      <c r="E889" s="6"/>
      <c r="F889" s="6"/>
      <c r="G889" s="7"/>
      <c r="H889" s="6"/>
      <c r="I889" s="6"/>
      <c r="J889" s="6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ht="15.0" customHeight="1">
      <c r="A890" s="6"/>
      <c r="B890" s="6"/>
      <c r="C890" s="6"/>
      <c r="D890" s="7"/>
      <c r="E890" s="6"/>
      <c r="F890" s="6"/>
      <c r="G890" s="7"/>
      <c r="H890" s="6"/>
      <c r="I890" s="6"/>
      <c r="J890" s="6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ht="15.0" customHeight="1">
      <c r="A891" s="6"/>
      <c r="B891" s="6"/>
      <c r="C891" s="6"/>
      <c r="D891" s="7"/>
      <c r="E891" s="6"/>
      <c r="F891" s="6"/>
      <c r="G891" s="7"/>
      <c r="H891" s="6"/>
      <c r="I891" s="6"/>
      <c r="J891" s="6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ht="15.0" customHeight="1">
      <c r="A892" s="6"/>
      <c r="B892" s="6"/>
      <c r="C892" s="6"/>
      <c r="D892" s="7"/>
      <c r="E892" s="6"/>
      <c r="F892" s="6"/>
      <c r="G892" s="7"/>
      <c r="H892" s="6"/>
      <c r="I892" s="6"/>
      <c r="J892" s="6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ht="15.0" customHeight="1">
      <c r="A893" s="6"/>
      <c r="B893" s="6"/>
      <c r="C893" s="6"/>
      <c r="D893" s="7"/>
      <c r="E893" s="6"/>
      <c r="F893" s="6"/>
      <c r="G893" s="7"/>
      <c r="H893" s="6"/>
      <c r="I893" s="6"/>
      <c r="J893" s="6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ht="15.0" customHeight="1">
      <c r="A894" s="6"/>
      <c r="B894" s="6"/>
      <c r="C894" s="6"/>
      <c r="D894" s="7"/>
      <c r="E894" s="6"/>
      <c r="F894" s="6"/>
      <c r="G894" s="7"/>
      <c r="H894" s="6"/>
      <c r="I894" s="6"/>
      <c r="J894" s="6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ht="15.0" customHeight="1">
      <c r="A895" s="6"/>
      <c r="B895" s="6"/>
      <c r="C895" s="6"/>
      <c r="D895" s="7"/>
      <c r="E895" s="6"/>
      <c r="F895" s="6"/>
      <c r="G895" s="7"/>
      <c r="H895" s="6"/>
      <c r="I895" s="6"/>
      <c r="J895" s="6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ht="15.0" customHeight="1">
      <c r="A896" s="6"/>
      <c r="B896" s="6"/>
      <c r="C896" s="6"/>
      <c r="D896" s="7"/>
      <c r="E896" s="6"/>
      <c r="F896" s="6"/>
      <c r="G896" s="7"/>
      <c r="H896" s="6"/>
      <c r="I896" s="6"/>
      <c r="J896" s="6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ht="15.0" customHeight="1">
      <c r="A897" s="6"/>
      <c r="B897" s="6"/>
      <c r="C897" s="6"/>
      <c r="D897" s="7"/>
      <c r="E897" s="6"/>
      <c r="F897" s="6"/>
      <c r="G897" s="7"/>
      <c r="H897" s="6"/>
      <c r="I897" s="6"/>
      <c r="J897" s="6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ht="15.0" customHeight="1">
      <c r="A898" s="6"/>
      <c r="B898" s="6"/>
      <c r="C898" s="6"/>
      <c r="D898" s="7"/>
      <c r="E898" s="6"/>
      <c r="F898" s="6"/>
      <c r="G898" s="7"/>
      <c r="H898" s="6"/>
      <c r="I898" s="6"/>
      <c r="J898" s="6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ht="15.0" customHeight="1">
      <c r="A899" s="6"/>
      <c r="B899" s="6"/>
      <c r="C899" s="6"/>
      <c r="D899" s="7"/>
      <c r="E899" s="6"/>
      <c r="F899" s="6"/>
      <c r="G899" s="7"/>
      <c r="H899" s="6"/>
      <c r="I899" s="6"/>
      <c r="J899" s="6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ht="15.0" customHeight="1">
      <c r="A900" s="6"/>
      <c r="B900" s="6"/>
      <c r="C900" s="6"/>
      <c r="D900" s="7"/>
      <c r="E900" s="6"/>
      <c r="F900" s="6"/>
      <c r="G900" s="7"/>
      <c r="H900" s="6"/>
      <c r="I900" s="6"/>
      <c r="J900" s="6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ht="15.0" customHeight="1">
      <c r="A901" s="6"/>
      <c r="B901" s="6"/>
      <c r="C901" s="6"/>
      <c r="D901" s="7"/>
      <c r="E901" s="6"/>
      <c r="F901" s="6"/>
      <c r="G901" s="7"/>
      <c r="H901" s="6"/>
      <c r="I901" s="6"/>
      <c r="J901" s="6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ht="15.0" customHeight="1">
      <c r="A902" s="6"/>
      <c r="B902" s="6"/>
      <c r="C902" s="6"/>
      <c r="D902" s="7"/>
      <c r="E902" s="6"/>
      <c r="F902" s="6"/>
      <c r="G902" s="7"/>
      <c r="H902" s="6"/>
      <c r="I902" s="6"/>
      <c r="J902" s="6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ht="15.0" customHeight="1">
      <c r="A903" s="6"/>
      <c r="B903" s="6"/>
      <c r="C903" s="6"/>
      <c r="D903" s="7"/>
      <c r="E903" s="6"/>
      <c r="F903" s="6"/>
      <c r="G903" s="7"/>
      <c r="H903" s="6"/>
      <c r="I903" s="6"/>
      <c r="J903" s="6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ht="15.0" customHeight="1">
      <c r="A904" s="6"/>
      <c r="B904" s="6"/>
      <c r="C904" s="6"/>
      <c r="D904" s="7"/>
      <c r="E904" s="6"/>
      <c r="F904" s="6"/>
      <c r="G904" s="7"/>
      <c r="H904" s="6"/>
      <c r="I904" s="6"/>
      <c r="J904" s="6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ht="15.0" customHeight="1">
      <c r="A905" s="6"/>
      <c r="B905" s="6"/>
      <c r="C905" s="6"/>
      <c r="D905" s="7"/>
      <c r="E905" s="6"/>
      <c r="F905" s="6"/>
      <c r="G905" s="7"/>
      <c r="H905" s="6"/>
      <c r="I905" s="6"/>
      <c r="J905" s="6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ht="15.0" customHeight="1">
      <c r="A906" s="6"/>
      <c r="B906" s="6"/>
      <c r="C906" s="6"/>
      <c r="D906" s="7"/>
      <c r="E906" s="6"/>
      <c r="F906" s="6"/>
      <c r="G906" s="7"/>
      <c r="H906" s="6"/>
      <c r="I906" s="6"/>
      <c r="J906" s="6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ht="15.0" customHeight="1">
      <c r="A907" s="6"/>
      <c r="B907" s="6"/>
      <c r="C907" s="6"/>
      <c r="D907" s="7"/>
      <c r="E907" s="6"/>
      <c r="F907" s="6"/>
      <c r="G907" s="7"/>
      <c r="H907" s="6"/>
      <c r="I907" s="6"/>
      <c r="J907" s="6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ht="15.0" customHeight="1">
      <c r="A908" s="6"/>
      <c r="B908" s="6"/>
      <c r="C908" s="6"/>
      <c r="D908" s="7"/>
      <c r="E908" s="6"/>
      <c r="F908" s="6"/>
      <c r="G908" s="7"/>
      <c r="H908" s="6"/>
      <c r="I908" s="6"/>
      <c r="J908" s="6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ht="15.0" customHeight="1">
      <c r="A909" s="6"/>
      <c r="B909" s="6"/>
      <c r="C909" s="6"/>
      <c r="D909" s="7"/>
      <c r="E909" s="6"/>
      <c r="F909" s="6"/>
      <c r="G909" s="7"/>
      <c r="H909" s="6"/>
      <c r="I909" s="6"/>
      <c r="J909" s="6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ht="15.0" customHeight="1">
      <c r="A910" s="6"/>
      <c r="B910" s="6"/>
      <c r="C910" s="6"/>
      <c r="D910" s="7"/>
      <c r="E910" s="6"/>
      <c r="F910" s="6"/>
      <c r="G910" s="7"/>
      <c r="H910" s="6"/>
      <c r="I910" s="6"/>
      <c r="J910" s="6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ht="15.0" customHeight="1">
      <c r="A911" s="6"/>
      <c r="B911" s="6"/>
      <c r="C911" s="6"/>
      <c r="D911" s="7"/>
      <c r="E911" s="6"/>
      <c r="F911" s="6"/>
      <c r="G911" s="7"/>
      <c r="H911" s="6"/>
      <c r="I911" s="6"/>
      <c r="J911" s="6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ht="15.0" customHeight="1">
      <c r="A912" s="6"/>
      <c r="B912" s="6"/>
      <c r="C912" s="6"/>
      <c r="D912" s="7"/>
      <c r="E912" s="6"/>
      <c r="F912" s="6"/>
      <c r="G912" s="7"/>
      <c r="H912" s="6"/>
      <c r="I912" s="6"/>
      <c r="J912" s="6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ht="15.0" customHeight="1">
      <c r="A913" s="6"/>
      <c r="B913" s="6"/>
      <c r="C913" s="6"/>
      <c r="D913" s="7"/>
      <c r="E913" s="6"/>
      <c r="F913" s="6"/>
      <c r="G913" s="7"/>
      <c r="H913" s="6"/>
      <c r="I913" s="6"/>
      <c r="J913" s="6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ht="15.0" customHeight="1">
      <c r="A914" s="6"/>
      <c r="B914" s="6"/>
      <c r="C914" s="6"/>
      <c r="D914" s="7"/>
      <c r="E914" s="6"/>
      <c r="F914" s="6"/>
      <c r="G914" s="7"/>
      <c r="H914" s="6"/>
      <c r="I914" s="6"/>
      <c r="J914" s="6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ht="15.0" customHeight="1">
      <c r="A915" s="6"/>
      <c r="B915" s="6"/>
      <c r="C915" s="6"/>
      <c r="D915" s="7"/>
      <c r="E915" s="6"/>
      <c r="F915" s="6"/>
      <c r="G915" s="7"/>
      <c r="H915" s="6"/>
      <c r="I915" s="6"/>
      <c r="J915" s="6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ht="15.0" customHeight="1">
      <c r="A916" s="6"/>
      <c r="B916" s="6"/>
      <c r="C916" s="6"/>
      <c r="D916" s="7"/>
      <c r="E916" s="6"/>
      <c r="F916" s="6"/>
      <c r="G916" s="7"/>
      <c r="H916" s="6"/>
      <c r="I916" s="6"/>
      <c r="J916" s="6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ht="15.0" customHeight="1">
      <c r="A917" s="6"/>
      <c r="B917" s="6"/>
      <c r="C917" s="6"/>
      <c r="D917" s="7"/>
      <c r="E917" s="6"/>
      <c r="F917" s="6"/>
      <c r="G917" s="7"/>
      <c r="H917" s="6"/>
      <c r="I917" s="6"/>
      <c r="J917" s="6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ht="15.0" customHeight="1">
      <c r="A918" s="6"/>
      <c r="B918" s="6"/>
      <c r="C918" s="6"/>
      <c r="D918" s="7"/>
      <c r="E918" s="6"/>
      <c r="F918" s="6"/>
      <c r="G918" s="7"/>
      <c r="H918" s="6"/>
      <c r="I918" s="6"/>
      <c r="J918" s="6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ht="15.0" customHeight="1">
      <c r="A919" s="6"/>
      <c r="B919" s="6"/>
      <c r="C919" s="6"/>
      <c r="D919" s="7"/>
      <c r="E919" s="6"/>
      <c r="F919" s="6"/>
      <c r="G919" s="7"/>
      <c r="H919" s="6"/>
      <c r="I919" s="6"/>
      <c r="J919" s="6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ht="15.0" customHeight="1">
      <c r="A920" s="6"/>
      <c r="B920" s="6"/>
      <c r="C920" s="6"/>
      <c r="D920" s="7"/>
      <c r="E920" s="6"/>
      <c r="F920" s="6"/>
      <c r="G920" s="7"/>
      <c r="H920" s="6"/>
      <c r="I920" s="6"/>
      <c r="J920" s="6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ht="15.0" customHeight="1">
      <c r="A921" s="6"/>
      <c r="B921" s="6"/>
      <c r="C921" s="6"/>
      <c r="D921" s="7"/>
      <c r="E921" s="6"/>
      <c r="F921" s="6"/>
      <c r="G921" s="7"/>
      <c r="H921" s="6"/>
      <c r="I921" s="6"/>
      <c r="J921" s="6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ht="15.0" customHeight="1">
      <c r="A922" s="6"/>
      <c r="B922" s="6"/>
      <c r="C922" s="6"/>
      <c r="D922" s="7"/>
      <c r="E922" s="6"/>
      <c r="F922" s="6"/>
      <c r="G922" s="7"/>
      <c r="H922" s="6"/>
      <c r="I922" s="6"/>
      <c r="J922" s="6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ht="15.0" customHeight="1">
      <c r="A923" s="6"/>
      <c r="B923" s="6"/>
      <c r="C923" s="6"/>
      <c r="D923" s="7"/>
      <c r="E923" s="6"/>
      <c r="F923" s="6"/>
      <c r="G923" s="7"/>
      <c r="H923" s="6"/>
      <c r="I923" s="6"/>
      <c r="J923" s="6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ht="15.0" customHeight="1">
      <c r="A924" s="6"/>
      <c r="B924" s="6"/>
      <c r="C924" s="6"/>
      <c r="D924" s="7"/>
      <c r="E924" s="6"/>
      <c r="F924" s="6"/>
      <c r="G924" s="7"/>
      <c r="H924" s="6"/>
      <c r="I924" s="6"/>
      <c r="J924" s="6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ht="15.0" customHeight="1">
      <c r="A925" s="6"/>
      <c r="B925" s="6"/>
      <c r="C925" s="6"/>
      <c r="D925" s="7"/>
      <c r="E925" s="6"/>
      <c r="F925" s="6"/>
      <c r="G925" s="7"/>
      <c r="H925" s="6"/>
      <c r="I925" s="6"/>
      <c r="J925" s="6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ht="15.0" customHeight="1">
      <c r="A926" s="6"/>
      <c r="B926" s="6"/>
      <c r="C926" s="6"/>
      <c r="D926" s="7"/>
      <c r="E926" s="6"/>
      <c r="F926" s="6"/>
      <c r="G926" s="7"/>
      <c r="H926" s="6"/>
      <c r="I926" s="6"/>
      <c r="J926" s="6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ht="15.0" customHeight="1">
      <c r="A927" s="6"/>
      <c r="B927" s="6"/>
      <c r="C927" s="6"/>
      <c r="D927" s="7"/>
      <c r="E927" s="6"/>
      <c r="F927" s="6"/>
      <c r="G927" s="7"/>
      <c r="H927" s="6"/>
      <c r="I927" s="6"/>
      <c r="J927" s="6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ht="15.0" customHeight="1">
      <c r="A928" s="6"/>
      <c r="B928" s="6"/>
      <c r="C928" s="6"/>
      <c r="D928" s="7"/>
      <c r="E928" s="6"/>
      <c r="F928" s="6"/>
      <c r="G928" s="7"/>
      <c r="H928" s="6"/>
      <c r="I928" s="6"/>
      <c r="J928" s="6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ht="15.0" customHeight="1">
      <c r="A929" s="6"/>
      <c r="B929" s="6"/>
      <c r="C929" s="6"/>
      <c r="D929" s="7"/>
      <c r="E929" s="6"/>
      <c r="F929" s="6"/>
      <c r="G929" s="7"/>
      <c r="H929" s="6"/>
      <c r="I929" s="6"/>
      <c r="J929" s="6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ht="15.0" customHeight="1">
      <c r="A930" s="6"/>
      <c r="B930" s="6"/>
      <c r="C930" s="6"/>
      <c r="D930" s="7"/>
      <c r="E930" s="6"/>
      <c r="F930" s="6"/>
      <c r="G930" s="7"/>
      <c r="H930" s="6"/>
      <c r="I930" s="6"/>
      <c r="J930" s="6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ht="15.0" customHeight="1">
      <c r="A931" s="6"/>
      <c r="B931" s="6"/>
      <c r="C931" s="6"/>
      <c r="D931" s="7"/>
      <c r="E931" s="6"/>
      <c r="F931" s="6"/>
      <c r="G931" s="7"/>
      <c r="H931" s="6"/>
      <c r="I931" s="6"/>
      <c r="J931" s="6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ht="15.0" customHeight="1">
      <c r="A932" s="6"/>
      <c r="B932" s="6"/>
      <c r="C932" s="6"/>
      <c r="D932" s="7"/>
      <c r="E932" s="6"/>
      <c r="F932" s="6"/>
      <c r="G932" s="7"/>
      <c r="H932" s="6"/>
      <c r="I932" s="6"/>
      <c r="J932" s="6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ht="15.0" customHeight="1">
      <c r="A933" s="6"/>
      <c r="B933" s="6"/>
      <c r="C933" s="6"/>
      <c r="D933" s="7"/>
      <c r="E933" s="6"/>
      <c r="F933" s="6"/>
      <c r="G933" s="7"/>
      <c r="H933" s="6"/>
      <c r="I933" s="6"/>
      <c r="J933" s="6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ht="15.0" customHeight="1">
      <c r="A934" s="6"/>
      <c r="B934" s="6"/>
      <c r="C934" s="6"/>
      <c r="D934" s="7"/>
      <c r="E934" s="6"/>
      <c r="F934" s="6"/>
      <c r="G934" s="7"/>
      <c r="H934" s="6"/>
      <c r="I934" s="6"/>
      <c r="J934" s="6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ht="15.0" customHeight="1">
      <c r="A935" s="6"/>
      <c r="B935" s="6"/>
      <c r="C935" s="6"/>
      <c r="D935" s="7"/>
      <c r="E935" s="6"/>
      <c r="F935" s="6"/>
      <c r="G935" s="7"/>
      <c r="H935" s="6"/>
      <c r="I935" s="6"/>
      <c r="J935" s="6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ht="15.0" customHeight="1">
      <c r="A936" s="6"/>
      <c r="B936" s="6"/>
      <c r="C936" s="6"/>
      <c r="D936" s="7"/>
      <c r="E936" s="6"/>
      <c r="F936" s="6"/>
      <c r="G936" s="7"/>
      <c r="H936" s="6"/>
      <c r="I936" s="6"/>
      <c r="J936" s="6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ht="15.0" customHeight="1">
      <c r="A937" s="6"/>
      <c r="B937" s="6"/>
      <c r="C937" s="6"/>
      <c r="D937" s="7"/>
      <c r="E937" s="6"/>
      <c r="F937" s="6"/>
      <c r="G937" s="7"/>
      <c r="H937" s="6"/>
      <c r="I937" s="6"/>
      <c r="J937" s="6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ht="15.0" customHeight="1">
      <c r="A938" s="6"/>
      <c r="B938" s="6"/>
      <c r="C938" s="6"/>
      <c r="D938" s="7"/>
      <c r="E938" s="6"/>
      <c r="F938" s="6"/>
      <c r="G938" s="7"/>
      <c r="H938" s="6"/>
      <c r="I938" s="6"/>
      <c r="J938" s="6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ht="15.0" customHeight="1">
      <c r="A939" s="6"/>
      <c r="B939" s="6"/>
      <c r="C939" s="6"/>
      <c r="D939" s="7"/>
      <c r="E939" s="6"/>
      <c r="F939" s="6"/>
      <c r="G939" s="7"/>
      <c r="H939" s="6"/>
      <c r="I939" s="6"/>
      <c r="J939" s="6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ht="15.0" customHeight="1">
      <c r="A940" s="6"/>
      <c r="B940" s="6"/>
      <c r="C940" s="6"/>
      <c r="D940" s="7"/>
      <c r="E940" s="6"/>
      <c r="F940" s="6"/>
      <c r="G940" s="7"/>
      <c r="H940" s="6"/>
      <c r="I940" s="6"/>
      <c r="J940" s="6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ht="15.0" customHeight="1">
      <c r="A941" s="6"/>
      <c r="B941" s="6"/>
      <c r="C941" s="6"/>
      <c r="D941" s="7"/>
      <c r="E941" s="6"/>
      <c r="F941" s="6"/>
      <c r="G941" s="7"/>
      <c r="H941" s="6"/>
      <c r="I941" s="6"/>
      <c r="J941" s="6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ht="15.0" customHeight="1">
      <c r="A942" s="6"/>
      <c r="B942" s="6"/>
      <c r="C942" s="6"/>
      <c r="D942" s="7"/>
      <c r="E942" s="6"/>
      <c r="F942" s="6"/>
      <c r="G942" s="7"/>
      <c r="H942" s="6"/>
      <c r="I942" s="6"/>
      <c r="J942" s="6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ht="15.0" customHeight="1">
      <c r="A943" s="6"/>
      <c r="B943" s="6"/>
      <c r="C943" s="6"/>
      <c r="D943" s="7"/>
      <c r="E943" s="6"/>
      <c r="F943" s="6"/>
      <c r="G943" s="7"/>
      <c r="H943" s="6"/>
      <c r="I943" s="6"/>
      <c r="J943" s="6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ht="15.0" customHeight="1">
      <c r="A944" s="6"/>
      <c r="B944" s="6"/>
      <c r="C944" s="6"/>
      <c r="D944" s="7"/>
      <c r="E944" s="6"/>
      <c r="F944" s="6"/>
      <c r="G944" s="7"/>
      <c r="H944" s="6"/>
      <c r="I944" s="6"/>
      <c r="J944" s="6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ht="15.0" customHeight="1">
      <c r="A945" s="6"/>
      <c r="B945" s="6"/>
      <c r="C945" s="6"/>
      <c r="D945" s="7"/>
      <c r="E945" s="6"/>
      <c r="F945" s="6"/>
      <c r="G945" s="7"/>
      <c r="H945" s="6"/>
      <c r="I945" s="6"/>
      <c r="J945" s="6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ht="15.0" customHeight="1">
      <c r="A946" s="6"/>
      <c r="B946" s="6"/>
      <c r="C946" s="6"/>
      <c r="D946" s="7"/>
      <c r="E946" s="6"/>
      <c r="F946" s="6"/>
      <c r="G946" s="7"/>
      <c r="H946" s="6"/>
      <c r="I946" s="6"/>
      <c r="J946" s="6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ht="15.0" customHeight="1">
      <c r="A947" s="6"/>
      <c r="B947" s="6"/>
      <c r="C947" s="6"/>
      <c r="D947" s="7"/>
      <c r="E947" s="6"/>
      <c r="F947" s="6"/>
      <c r="G947" s="7"/>
      <c r="H947" s="6"/>
      <c r="I947" s="6"/>
      <c r="J947" s="6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ht="15.0" customHeight="1">
      <c r="A948" s="6"/>
      <c r="B948" s="6"/>
      <c r="C948" s="6"/>
      <c r="D948" s="7"/>
      <c r="E948" s="6"/>
      <c r="F948" s="6"/>
      <c r="G948" s="7"/>
      <c r="H948" s="6"/>
      <c r="I948" s="6"/>
      <c r="J948" s="6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ht="15.0" customHeight="1">
      <c r="A949" s="6"/>
      <c r="B949" s="6"/>
      <c r="C949" s="6"/>
      <c r="D949" s="7"/>
      <c r="E949" s="6"/>
      <c r="F949" s="6"/>
      <c r="G949" s="7"/>
      <c r="H949" s="6"/>
      <c r="I949" s="6"/>
      <c r="J949" s="6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ht="15.0" customHeight="1">
      <c r="A950" s="6"/>
      <c r="B950" s="6"/>
      <c r="C950" s="6"/>
      <c r="D950" s="7"/>
      <c r="E950" s="6"/>
      <c r="F950" s="6"/>
      <c r="G950" s="7"/>
      <c r="H950" s="6"/>
      <c r="I950" s="6"/>
      <c r="J950" s="6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ht="15.0" customHeight="1">
      <c r="A951" s="6"/>
      <c r="B951" s="6"/>
      <c r="C951" s="6"/>
      <c r="D951" s="7"/>
      <c r="E951" s="6"/>
      <c r="F951" s="6"/>
      <c r="G951" s="7"/>
      <c r="H951" s="6"/>
      <c r="I951" s="6"/>
      <c r="J951" s="6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ht="15.0" customHeight="1">
      <c r="A952" s="6"/>
      <c r="B952" s="6"/>
      <c r="C952" s="6"/>
      <c r="D952" s="7"/>
      <c r="E952" s="6"/>
      <c r="F952" s="6"/>
      <c r="G952" s="7"/>
      <c r="H952" s="6"/>
      <c r="I952" s="6"/>
      <c r="J952" s="6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ht="15.0" customHeight="1">
      <c r="A953" s="6"/>
      <c r="B953" s="6"/>
      <c r="C953" s="6"/>
      <c r="D953" s="7"/>
      <c r="E953" s="6"/>
      <c r="F953" s="6"/>
      <c r="G953" s="7"/>
      <c r="H953" s="6"/>
      <c r="I953" s="6"/>
      <c r="J953" s="6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ht="15.0" customHeight="1">
      <c r="A954" s="6"/>
      <c r="B954" s="6"/>
      <c r="C954" s="6"/>
      <c r="D954" s="7"/>
      <c r="E954" s="6"/>
      <c r="F954" s="6"/>
      <c r="G954" s="7"/>
      <c r="H954" s="6"/>
      <c r="I954" s="6"/>
      <c r="J954" s="6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ht="15.0" customHeight="1">
      <c r="A955" s="6"/>
      <c r="B955" s="6"/>
      <c r="C955" s="6"/>
      <c r="D955" s="7"/>
      <c r="E955" s="6"/>
      <c r="F955" s="6"/>
      <c r="G955" s="7"/>
      <c r="H955" s="6"/>
      <c r="I955" s="6"/>
      <c r="J955" s="6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ht="15.0" customHeight="1">
      <c r="A956" s="6"/>
      <c r="B956" s="6"/>
      <c r="C956" s="6"/>
      <c r="D956" s="7"/>
      <c r="E956" s="6"/>
      <c r="F956" s="6"/>
      <c r="G956" s="7"/>
      <c r="H956" s="6"/>
      <c r="I956" s="6"/>
      <c r="J956" s="6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ht="15.0" customHeight="1">
      <c r="A957" s="6"/>
      <c r="B957" s="6"/>
      <c r="C957" s="6"/>
      <c r="D957" s="7"/>
      <c r="E957" s="6"/>
      <c r="F957" s="6"/>
      <c r="G957" s="7"/>
      <c r="H957" s="6"/>
      <c r="I957" s="6"/>
      <c r="J957" s="6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ht="15.0" customHeight="1">
      <c r="A958" s="6"/>
      <c r="B958" s="6"/>
      <c r="C958" s="6"/>
      <c r="D958" s="7"/>
      <c r="E958" s="6"/>
      <c r="F958" s="6"/>
      <c r="G958" s="7"/>
      <c r="H958" s="6"/>
      <c r="I958" s="6"/>
      <c r="J958" s="6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ht="15.0" customHeight="1">
      <c r="A959" s="6"/>
      <c r="B959" s="6"/>
      <c r="C959" s="6"/>
      <c r="D959" s="7"/>
      <c r="E959" s="6"/>
      <c r="F959" s="6"/>
      <c r="G959" s="7"/>
      <c r="H959" s="6"/>
      <c r="I959" s="6"/>
      <c r="J959" s="6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ht="15.0" customHeight="1">
      <c r="A960" s="6"/>
      <c r="B960" s="6"/>
      <c r="C960" s="6"/>
      <c r="D960" s="7"/>
      <c r="E960" s="6"/>
      <c r="F960" s="6"/>
      <c r="G960" s="7"/>
      <c r="H960" s="6"/>
      <c r="I960" s="6"/>
      <c r="J960" s="6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ht="15.0" customHeight="1">
      <c r="A961" s="6"/>
      <c r="B961" s="6"/>
      <c r="C961" s="6"/>
      <c r="D961" s="7"/>
      <c r="E961" s="6"/>
      <c r="F961" s="6"/>
      <c r="G961" s="7"/>
      <c r="H961" s="6"/>
      <c r="I961" s="6"/>
      <c r="J961" s="6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ht="15.0" customHeight="1">
      <c r="A962" s="6"/>
      <c r="B962" s="6"/>
      <c r="C962" s="6"/>
      <c r="D962" s="7"/>
      <c r="E962" s="6"/>
      <c r="F962" s="6"/>
      <c r="G962" s="7"/>
      <c r="H962" s="6"/>
      <c r="I962" s="6"/>
      <c r="J962" s="6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ht="15.0" customHeight="1">
      <c r="A963" s="6"/>
      <c r="B963" s="6"/>
      <c r="C963" s="6"/>
      <c r="D963" s="7"/>
      <c r="E963" s="6"/>
      <c r="F963" s="6"/>
      <c r="G963" s="7"/>
      <c r="H963" s="6"/>
      <c r="I963" s="6"/>
      <c r="J963" s="6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ht="15.0" customHeight="1">
      <c r="A964" s="6"/>
      <c r="B964" s="6"/>
      <c r="C964" s="6"/>
      <c r="D964" s="7"/>
      <c r="E964" s="6"/>
      <c r="F964" s="6"/>
      <c r="G964" s="7"/>
      <c r="H964" s="6"/>
      <c r="I964" s="6"/>
      <c r="J964" s="6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ht="15.0" customHeight="1">
      <c r="A965" s="6"/>
      <c r="B965" s="6"/>
      <c r="C965" s="6"/>
      <c r="D965" s="7"/>
      <c r="E965" s="6"/>
      <c r="F965" s="6"/>
      <c r="G965" s="7"/>
      <c r="H965" s="6"/>
      <c r="I965" s="6"/>
      <c r="J965" s="6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ht="15.0" customHeight="1">
      <c r="A966" s="6"/>
      <c r="B966" s="6"/>
      <c r="C966" s="6"/>
      <c r="D966" s="7"/>
      <c r="E966" s="6"/>
      <c r="F966" s="6"/>
      <c r="G966" s="7"/>
      <c r="H966" s="6"/>
      <c r="I966" s="6"/>
      <c r="J966" s="6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ht="15.0" customHeight="1">
      <c r="A967" s="6"/>
      <c r="B967" s="6"/>
      <c r="C967" s="6"/>
      <c r="D967" s="7"/>
      <c r="E967" s="6"/>
      <c r="F967" s="6"/>
      <c r="G967" s="7"/>
      <c r="H967" s="6"/>
      <c r="I967" s="6"/>
      <c r="J967" s="6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ht="15.0" customHeight="1">
      <c r="A968" s="6"/>
      <c r="B968" s="6"/>
      <c r="C968" s="6"/>
      <c r="D968" s="7"/>
      <c r="E968" s="6"/>
      <c r="F968" s="6"/>
      <c r="G968" s="7"/>
      <c r="H968" s="6"/>
      <c r="I968" s="6"/>
      <c r="J968" s="6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ht="15.0" customHeight="1">
      <c r="A969" s="6"/>
      <c r="B969" s="6"/>
      <c r="C969" s="6"/>
      <c r="D969" s="7"/>
      <c r="E969" s="6"/>
      <c r="F969" s="6"/>
      <c r="G969" s="7"/>
      <c r="H969" s="6"/>
      <c r="I969" s="6"/>
      <c r="J969" s="6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ht="15.0" customHeight="1">
      <c r="A970" s="6"/>
      <c r="B970" s="6"/>
      <c r="C970" s="6"/>
      <c r="D970" s="7"/>
      <c r="E970" s="6"/>
      <c r="F970" s="6"/>
      <c r="G970" s="7"/>
      <c r="H970" s="6"/>
      <c r="I970" s="6"/>
      <c r="J970" s="6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ht="15.0" customHeight="1">
      <c r="A971" s="6"/>
      <c r="B971" s="6"/>
      <c r="C971" s="6"/>
      <c r="D971" s="7"/>
      <c r="E971" s="6"/>
      <c r="F971" s="6"/>
      <c r="G971" s="7"/>
      <c r="H971" s="6"/>
      <c r="I971" s="6"/>
      <c r="J971" s="6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ht="15.0" customHeight="1">
      <c r="A972" s="6"/>
      <c r="B972" s="6"/>
      <c r="C972" s="6"/>
      <c r="D972" s="7"/>
      <c r="E972" s="6"/>
      <c r="F972" s="6"/>
      <c r="G972" s="7"/>
      <c r="H972" s="6"/>
      <c r="I972" s="6"/>
      <c r="J972" s="6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ht="15.0" customHeight="1">
      <c r="A973" s="6"/>
      <c r="B973" s="6"/>
      <c r="C973" s="6"/>
      <c r="D973" s="7"/>
      <c r="E973" s="6"/>
      <c r="F973" s="6"/>
      <c r="G973" s="7"/>
      <c r="H973" s="6"/>
      <c r="I973" s="6"/>
      <c r="J973" s="6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ht="15.0" customHeight="1">
      <c r="A974" s="6"/>
      <c r="B974" s="6"/>
      <c r="C974" s="6"/>
      <c r="D974" s="7"/>
      <c r="E974" s="6"/>
      <c r="F974" s="6"/>
      <c r="G974" s="7"/>
      <c r="H974" s="6"/>
      <c r="I974" s="6"/>
      <c r="J974" s="6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ht="15.0" customHeight="1">
      <c r="A975" s="6"/>
      <c r="B975" s="6"/>
      <c r="C975" s="6"/>
      <c r="D975" s="7"/>
      <c r="E975" s="6"/>
      <c r="F975" s="6"/>
      <c r="G975" s="7"/>
      <c r="H975" s="6"/>
      <c r="I975" s="6"/>
      <c r="J975" s="6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ht="15.0" customHeight="1">
      <c r="A976" s="6"/>
      <c r="B976" s="6"/>
      <c r="C976" s="6"/>
      <c r="D976" s="7"/>
      <c r="E976" s="6"/>
      <c r="F976" s="6"/>
      <c r="G976" s="7"/>
      <c r="H976" s="6"/>
      <c r="I976" s="6"/>
      <c r="J976" s="6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ht="15.0" customHeight="1">
      <c r="A977" s="6"/>
      <c r="B977" s="6"/>
      <c r="C977" s="6"/>
      <c r="D977" s="7"/>
      <c r="E977" s="6"/>
      <c r="F977" s="6"/>
      <c r="G977" s="7"/>
      <c r="H977" s="6"/>
      <c r="I977" s="6"/>
      <c r="J977" s="6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ht="15.0" customHeight="1">
      <c r="A978" s="6"/>
      <c r="B978" s="6"/>
      <c r="C978" s="6"/>
      <c r="D978" s="7"/>
      <c r="E978" s="6"/>
      <c r="F978" s="6"/>
      <c r="G978" s="7"/>
      <c r="H978" s="6"/>
      <c r="I978" s="6"/>
      <c r="J978" s="6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ht="15.0" customHeight="1">
      <c r="A979" s="6"/>
      <c r="B979" s="6"/>
      <c r="C979" s="6"/>
      <c r="D979" s="7"/>
      <c r="E979" s="6"/>
      <c r="F979" s="6"/>
      <c r="G979" s="7"/>
      <c r="H979" s="6"/>
      <c r="I979" s="6"/>
      <c r="J979" s="6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ht="15.0" customHeight="1">
      <c r="A980" s="6"/>
      <c r="B980" s="6"/>
      <c r="C980" s="6"/>
      <c r="D980" s="7"/>
      <c r="E980" s="6"/>
      <c r="F980" s="6"/>
      <c r="G980" s="7"/>
      <c r="H980" s="6"/>
      <c r="I980" s="6"/>
      <c r="J980" s="6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ht="15.0" customHeight="1">
      <c r="A981" s="6"/>
      <c r="B981" s="6"/>
      <c r="C981" s="6"/>
      <c r="D981" s="7"/>
      <c r="E981" s="6"/>
      <c r="F981" s="6"/>
      <c r="G981" s="7"/>
      <c r="H981" s="6"/>
      <c r="I981" s="6"/>
      <c r="J981" s="6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ht="15.0" customHeight="1">
      <c r="A982" s="6"/>
      <c r="B982" s="6"/>
      <c r="C982" s="6"/>
      <c r="D982" s="7"/>
      <c r="E982" s="6"/>
      <c r="F982" s="6"/>
      <c r="G982" s="7"/>
      <c r="H982" s="6"/>
      <c r="I982" s="6"/>
      <c r="J982" s="6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ht="15.0" customHeight="1">
      <c r="A983" s="6"/>
      <c r="B983" s="6"/>
      <c r="C983" s="6"/>
      <c r="D983" s="7"/>
      <c r="E983" s="6"/>
      <c r="F983" s="6"/>
      <c r="G983" s="7"/>
      <c r="H983" s="6"/>
      <c r="I983" s="6"/>
      <c r="J983" s="6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ht="15.0" customHeight="1">
      <c r="A984" s="6"/>
      <c r="B984" s="6"/>
      <c r="C984" s="6"/>
      <c r="D984" s="7"/>
      <c r="E984" s="6"/>
      <c r="F984" s="6"/>
      <c r="G984" s="7"/>
      <c r="H984" s="6"/>
      <c r="I984" s="6"/>
      <c r="J984" s="6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ht="15.0" customHeight="1">
      <c r="A985" s="6"/>
      <c r="B985" s="6"/>
      <c r="C985" s="6"/>
      <c r="D985" s="7"/>
      <c r="E985" s="6"/>
      <c r="F985" s="6"/>
      <c r="G985" s="7"/>
      <c r="H985" s="6"/>
      <c r="I985" s="6"/>
      <c r="J985" s="6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ht="15.0" customHeight="1">
      <c r="A986" s="6"/>
      <c r="B986" s="6"/>
      <c r="C986" s="6"/>
      <c r="D986" s="7"/>
      <c r="E986" s="6"/>
      <c r="F986" s="6"/>
      <c r="G986" s="7"/>
      <c r="H986" s="6"/>
      <c r="I986" s="6"/>
      <c r="J986" s="6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ht="15.0" customHeight="1">
      <c r="A987" s="6"/>
      <c r="B987" s="6"/>
      <c r="C987" s="6"/>
      <c r="D987" s="7"/>
      <c r="E987" s="6"/>
      <c r="F987" s="6"/>
      <c r="G987" s="7"/>
      <c r="H987" s="6"/>
      <c r="I987" s="6"/>
      <c r="J987" s="6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ht="15.0" customHeight="1">
      <c r="A988" s="6"/>
      <c r="B988" s="6"/>
      <c r="C988" s="6"/>
      <c r="D988" s="7"/>
      <c r="E988" s="6"/>
      <c r="F988" s="6"/>
      <c r="G988" s="7"/>
      <c r="H988" s="6"/>
      <c r="I988" s="6"/>
      <c r="J988" s="6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ht="15.0" customHeight="1">
      <c r="A989" s="6"/>
      <c r="B989" s="6"/>
      <c r="C989" s="6"/>
      <c r="D989" s="7"/>
      <c r="E989" s="6"/>
      <c r="F989" s="6"/>
      <c r="G989" s="7"/>
      <c r="H989" s="6"/>
      <c r="I989" s="6"/>
      <c r="J989" s="6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ht="15.0" customHeight="1">
      <c r="A990" s="6"/>
      <c r="B990" s="6"/>
      <c r="C990" s="6"/>
      <c r="D990" s="7"/>
      <c r="E990" s="6"/>
      <c r="F990" s="6"/>
      <c r="G990" s="7"/>
      <c r="H990" s="6"/>
      <c r="I990" s="6"/>
      <c r="J990" s="6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ht="15.0" customHeight="1">
      <c r="A991" s="6"/>
      <c r="B991" s="6"/>
      <c r="C991" s="6"/>
      <c r="D991" s="7"/>
      <c r="E991" s="6"/>
      <c r="F991" s="6"/>
      <c r="G991" s="7"/>
      <c r="H991" s="6"/>
      <c r="I991" s="6"/>
      <c r="J991" s="6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ht="15.0" customHeight="1">
      <c r="A992" s="6"/>
      <c r="B992" s="6"/>
      <c r="C992" s="6"/>
      <c r="D992" s="7"/>
      <c r="E992" s="6"/>
      <c r="F992" s="6"/>
      <c r="G992" s="7"/>
      <c r="H992" s="6"/>
      <c r="I992" s="6"/>
      <c r="J992" s="6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ht="15.0" customHeight="1">
      <c r="A993" s="6"/>
      <c r="B993" s="6"/>
      <c r="C993" s="6"/>
      <c r="D993" s="7"/>
      <c r="E993" s="6"/>
      <c r="F993" s="6"/>
      <c r="G993" s="7"/>
      <c r="H993" s="6"/>
      <c r="I993" s="6"/>
      <c r="J993" s="6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ht="15.0" customHeight="1">
      <c r="A994" s="6"/>
      <c r="B994" s="6"/>
      <c r="C994" s="6"/>
      <c r="D994" s="7"/>
      <c r="E994" s="6"/>
      <c r="F994" s="6"/>
      <c r="G994" s="7"/>
      <c r="H994" s="6"/>
      <c r="I994" s="6"/>
      <c r="J994" s="6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ht="15.0" customHeight="1">
      <c r="A995" s="6"/>
      <c r="B995" s="6"/>
      <c r="C995" s="6"/>
      <c r="D995" s="7"/>
      <c r="E995" s="6"/>
      <c r="F995" s="6"/>
      <c r="G995" s="7"/>
      <c r="H995" s="6"/>
      <c r="I995" s="6"/>
      <c r="J995" s="6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ht="15.0" customHeight="1">
      <c r="A996" s="6"/>
      <c r="B996" s="6"/>
      <c r="C996" s="6"/>
      <c r="D996" s="7"/>
      <c r="E996" s="6"/>
      <c r="F996" s="6"/>
      <c r="G996" s="7"/>
      <c r="H996" s="6"/>
      <c r="I996" s="6"/>
      <c r="J996" s="6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ht="15.0" customHeight="1">
      <c r="A997" s="6"/>
      <c r="B997" s="6"/>
      <c r="C997" s="6"/>
      <c r="D997" s="7"/>
      <c r="E997" s="6"/>
      <c r="F997" s="6"/>
      <c r="G997" s="7"/>
      <c r="H997" s="6"/>
      <c r="I997" s="6"/>
      <c r="J997" s="6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ht="15.0" customHeight="1">
      <c r="A998" s="6"/>
      <c r="B998" s="6"/>
      <c r="C998" s="6"/>
      <c r="D998" s="7"/>
      <c r="E998" s="6"/>
      <c r="F998" s="6"/>
      <c r="G998" s="7"/>
      <c r="H998" s="6"/>
      <c r="I998" s="6"/>
      <c r="J998" s="6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ht="15.0" customHeight="1">
      <c r="A999" s="6"/>
      <c r="B999" s="6"/>
      <c r="C999" s="6"/>
      <c r="D999" s="7"/>
      <c r="E999" s="6"/>
      <c r="F999" s="6"/>
      <c r="G999" s="7"/>
      <c r="H999" s="6"/>
      <c r="I999" s="6"/>
      <c r="J999" s="6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ht="15.0" customHeight="1">
      <c r="A1000" s="6"/>
      <c r="B1000" s="6"/>
      <c r="C1000" s="6"/>
      <c r="D1000" s="7"/>
      <c r="E1000" s="6"/>
      <c r="F1000" s="6"/>
      <c r="G1000" s="7"/>
      <c r="H1000" s="6"/>
      <c r="I1000" s="6"/>
      <c r="J1000" s="6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1.22" defaultRowHeight="15.0"/>
  <cols>
    <col customWidth="1" min="1" max="1" width="41.44"/>
    <col customWidth="1" min="2" max="26" width="8.56"/>
  </cols>
  <sheetData>
    <row r="1" ht="15.0" customHeight="1">
      <c r="A1" s="66" t="str">
        <f>HYPERLINK("mailto:jallese@rocketmail.com","jallese@rocketmail.com")</f>
        <v>jallese@rocketmail.com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15.0" customHeight="1">
      <c r="A2" s="25" t="str">
        <f>HYPERLINK("mailto:4boys@comcast.net","4boys@comcast.net")</f>
        <v>4boys@comcast.net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15.0" customHeight="1">
      <c r="A3" s="66" t="str">
        <f>HYPERLINK("mailto:alicia888@verizon.net","alicia888@verizon.net")</f>
        <v>alicia888@verizon.net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5.0" customHeight="1">
      <c r="A4" s="25" t="str">
        <f>HYPERLINK("mailto:ambermills04@yahoo.com","ambermills04@yahoo.com")</f>
        <v>ambermills04@yahoo.com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ht="15.0" customHeight="1">
      <c r="A5" s="66" t="str">
        <f>HYPERLINK("mailto:arieltd@yahoo.com","arieltd@yahoo.com")</f>
        <v>arieltd@yahoo.com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ht="15.0" customHeight="1">
      <c r="A6" s="66" t="str">
        <f>HYPERLINK("mailto:ashleanichole@msn.com","ashleanichole@msn.com")</f>
        <v>ashleanichole@msn.com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ht="15.0" customHeight="1">
      <c r="A7" s="25" t="str">
        <f>HYPERLINK("mailto:ashtash102@gmail.com","ashtash102@gmail.com")</f>
        <v>ashtash102@gmail.com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ht="15.0" customHeight="1">
      <c r="A8" s="25" t="str">
        <f>HYPERLINK("mailto:astalapasta7@yahoo.com","astalapasta7@yahoo.com")</f>
        <v>astalapasta7@yahoo.com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0" customHeight="1">
      <c r="A9" s="25" t="str">
        <f>HYPERLINK("mailto:b14rynney@aol.com","b14rynney@aol.com")</f>
        <v>b14rynney@aol.com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5.0" customHeight="1">
      <c r="A10" s="25" t="str">
        <f>HYPERLINK("mailto:barrierislandparkssociety@yahoo.com","barrierislandparkssociety@yahoo.com")</f>
        <v>barrierislandparkssociety@yahoo.com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5.0" customHeight="1">
      <c r="A11" s="66" t="str">
        <f>HYPERLINK("mailto:bassballs5@comcast.net","bassballs5@comcast.net")</f>
        <v>bassballs5@comcast.net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5.0" customHeight="1">
      <c r="A12" s="25" t="str">
        <f>HYPERLINK("mailto:bergeronvl@gmail.com","bergeronvl@gmail.com")</f>
        <v>bergeronvl@gmail.com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5.0" customHeight="1">
      <c r="A13" s="25" t="str">
        <f>HYPERLINK("mailto:bgseaplane@gmail.com","bgseaplane@gmail.com")</f>
        <v>bgseaplane@gmail.com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5.0" customHeight="1">
      <c r="A14" s="25" t="str">
        <f>HYPERLINK("mailto:bknight@gasparillainn.com","bknight@gasparillainn.com")</f>
        <v>bknight@gasparillainn.com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5.0" customHeight="1">
      <c r="A15" s="66" t="str">
        <f>HYPERLINK("mailto:blazetarpon21@gmail.com","blazetarpon21@gmail.com")</f>
        <v>blazetarpon21@gmail.com</v>
      </c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5.0" customHeight="1">
      <c r="A16" s="66" t="str">
        <f>HYPERLINK("mailto:bradliston@gmail.com","bradliston@gmail.com")</f>
        <v>bradliston@gmail.com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5.0" customHeight="1">
      <c r="A17" s="66" t="str">
        <f>HYPERLINK("mailto:burtlakeseas@aol.com","burtlakeseas@aol.com")</f>
        <v>burtlakeseas@aol.com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5.0" customHeight="1">
      <c r="A18" s="25" t="str">
        <f>HYPERLINK("mailto:candybrooks503@icloud.com","candybrooks503@icloud.com")</f>
        <v>candybrooks503@icloud.com</v>
      </c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5.0" customHeight="1">
      <c r="A19" s="25" t="str">
        <f>HYPERLINK("mailto:canglin@gasparillainn.com","canglin@gasparillainn.com")</f>
        <v>canglin@gasparillainn.com</v>
      </c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5.0" customHeight="1">
      <c r="A20" s="66" t="str">
        <f>HYPERLINK("mailto:cannonreidjones@gmail.com","cannonreidjones@gmail.com")</f>
        <v>cannonreidjones@gmail.com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5.0" customHeight="1">
      <c r="A21" s="66" t="str">
        <f>HYPERLINK("mailto:caotchad6@gmail.com","caotchad6@gmail.com")</f>
        <v>caotchad6@gmail.com</v>
      </c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5.0" customHeight="1">
      <c r="A22" s="66" t="str">
        <f>HYPERLINK("mailto:cappyj@embarqmail.com","cappyj@embarqmail.com")</f>
        <v>cappyj@embarqmail.com</v>
      </c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5.0" customHeight="1">
      <c r="A23" s="25" t="str">
        <f>HYPERLINK("mailto:capt.melvin@4tarpon.com","capt.melvin@4tarpon.com")</f>
        <v>capt.melvin@4tarpon.com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5.0" customHeight="1">
      <c r="A24" s="66" t="str">
        <f>HYPERLINK("mailto:captaindickiecoleman@hotmail.com","captaindickiecoleman@hotmail.com")</f>
        <v>captaindickiecoleman@hotmail.com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5.0" customHeight="1">
      <c r="A25" s="25" t="str">
        <f>HYPERLINK("mailto:captwaylon@gmail.com","captwaylon@gmail.com")</f>
        <v>captwaylon@gmail.com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5.0" customHeight="1">
      <c r="A26" s="66" t="str">
        <f>HYPERLINK("mailto:cclark462@gmail.com","cclark462@gmail.com")</f>
        <v>cclark462@gmail.com</v>
      </c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5.0" customHeight="1">
      <c r="A27" s="66" t="str">
        <f>HYPERLINK("mailto:celestehickok@aol.com","celestehickok@aol.com")</f>
        <v>celestehickok@aol.com</v>
      </c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5.0" customHeight="1">
      <c r="A28" s="25" t="str">
        <f>HYPERLINK("mailto:chantel.spurgeon@gmail.com","chantel.spurgeon@gmail.com")</f>
        <v>chantel.spurgeon@gmail.com</v>
      </c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5.0" customHeight="1">
      <c r="A29" s="25" t="str">
        <f>HYPERLINK("mailto:chathamscharters@hotmail.com","chathamscharters@hotmail.com")</f>
        <v>chathamscharters@hotmail.com</v>
      </c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5.0" customHeight="1">
      <c r="A30" s="25" t="str">
        <f>HYPERLINK("mailto:cheryl_schum@yahoo.com","cheryl_schum@yahoo.com")</f>
        <v>cheryl_schum@yahoo.com</v>
      </c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5.0" customHeight="1">
      <c r="A31" s="25" t="str">
        <f>HYPERLINK("mailto:cmilne@snet.net","cmilne@snet.net")</f>
        <v>cmilne@snet.net</v>
      </c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5.0" customHeight="1">
      <c r="A32" s="25" t="str">
        <f>HYPERLINK("mailto:cntrybutterfly03@aol.com","cntrybutterfly03@aol.com")</f>
        <v>cntrybutterfly03@aol.com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0" customHeight="1">
      <c r="A33" s="25" t="str">
        <f>HYPERLINK("mailto:croylek@gmail.com","croylek@gmail.com")</f>
        <v>croylek@gmail.com</v>
      </c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15.0" customHeight="1">
      <c r="A34" s="25" t="str">
        <f>HYPERLINK("mailto:daholmes210@verizon.net","daholmes210@verizon.net")</f>
        <v>daholmes210@verizon.net</v>
      </c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5.0" customHeight="1">
      <c r="A35" s="25" t="str">
        <f>HYPERLINK("mailto:dancingdolpins66@gmail.com","dancingdolpins66@gmail.com")</f>
        <v>dancingdolpins66@gmail.com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ht="15.0" customHeight="1">
      <c r="A36" s="66" t="str">
        <f>HYPERLINK("mailto:daniellezipay@hotmail.com","daniellezipay@hotmail.com")</f>
        <v>daniellezipay@hotmail.com</v>
      </c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ht="15.0" customHeight="1">
      <c r="A37" s="25" t="str">
        <f>HYPERLINK("mailto:dappelo@apexroofmasters.com","dappelo@apexroofmasters.com")</f>
        <v>dappelo@apexroofmasters.com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ht="15.0" customHeight="1">
      <c r="A38" s="25" t="str">
        <f>HYPERLINK("mailto:darcyanneneff@yahoo.com","darcyanneneff@yahoo.com")</f>
        <v>darcyanneneff@yahoo.com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ht="15.0" customHeight="1">
      <c r="A39" s="25" t="str">
        <f>HYPERLINK("mailto:deb_sells@msn.com","deb_sells@msn.com")</f>
        <v>deb_sells@msn.com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ht="15.0" customHeight="1">
      <c r="A40" s="25" t="str">
        <f>HYPERLINK("mailto:debidoolittle2u@gmail.com","debidoolittle2u@gmail.com")</f>
        <v>debidoolittle2u@gmail.com</v>
      </c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ht="15.0" customHeight="1">
      <c r="A41" s="66" t="str">
        <f>HYPERLINK("mailto:dkeyes@gasparillainn.com","dkeyes@gasparillainn.com")</f>
        <v>dkeyes@gasparillainn.com</v>
      </c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ht="15.0" customHeight="1">
      <c r="A42" s="25" t="str">
        <f>HYPERLINK("mailto:dlthompso@comcast.net","dlthompso@comcast.net")</f>
        <v>dlthompso@comcast.net</v>
      </c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ht="15.0" customHeight="1">
      <c r="A43" s="25" t="str">
        <f>HYPERLINK("mailto:dmitch237@gmail.com","dmitch237@gmail.com")</f>
        <v>dmitch237@gmail.com</v>
      </c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ht="15.0" customHeight="1">
      <c r="A44" s="69" t="str">
        <f>HYPERLINK("mailto:Dody@sbgtires.com","Dody@sbgtires.com")</f>
        <v>Dody@sbgtires.com</v>
      </c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ht="15.0" customHeight="1">
      <c r="A45" s="69" t="str">
        <f>HYPERLINK("mailto:dtorres@gasparillainn.com","dtorres@gasparillainn.com")</f>
        <v>dtorres@gasparillainn.com</v>
      </c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ht="15.0" customHeight="1">
      <c r="A46" s="69" t="str">
        <f>HYPERLINK("mailto:dwj1313@gmail.com","dwj1313@gmail.com")</f>
        <v>dwj1313@gmail.com</v>
      </c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ht="15.0" customHeight="1">
      <c r="A47" s="69" t="str">
        <f>HYPERLINK("mailto:eenernana@yahoo.com","eenernana@yahoo.com")</f>
        <v>eenernana@yahoo.com</v>
      </c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ht="15.0" customHeight="1">
      <c r="A48" s="25" t="str">
        <f>HYPERLINK("mailto:elizabethmarievogt@gmail.com","elizabethmarievogt@gmail.com")</f>
        <v>elizabethmarievogt@gmail.com</v>
      </c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ht="15.0" customHeight="1">
      <c r="A49" s="70" t="str">
        <f>HYPERLINK("mailto:ellie.levesque@yahoo.com","ellie.levesque@yahoo.com")</f>
        <v>ellie.levesque@yahoo.com</v>
      </c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ht="15.0" customHeight="1">
      <c r="A50" s="25" t="str">
        <f>HYPERLINK("mailto:englewoodglass1@gmail.com","englewoodglass1@gmail.com")</f>
        <v>englewoodglass1@gmail.com</v>
      </c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ht="15.0" customHeight="1">
      <c r="A51" s="66" t="str">
        <f>HYPERLINK("mailto:engstrom1174@hotmail.com","engstrom1174@hotmail.com")</f>
        <v>engstrom1174@hotmail.com</v>
      </c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ht="15.0" customHeight="1">
      <c r="A52" s="25" t="str">
        <f>HYPERLINK("mailto:erinlgrant@gmail.com","erinlgrant@gmail.com")</f>
        <v>erinlgrant@gmail.com</v>
      </c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ht="15.0" customHeight="1">
      <c r="A53" s="25" t="str">
        <f>HYPERLINK("mailto:erinmcc888@hotmail.com","erinmcc888@hotmail.com")</f>
        <v>erinmcc888@hotmail.com</v>
      </c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ht="15.0" customHeight="1">
      <c r="A54" s="66" t="str">
        <f>HYPERLINK("mailto:falonmills@gmail.com","falonmills@gmail.com")</f>
        <v>falonmills@gmail.com</v>
      </c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ht="15.0" customHeight="1">
      <c r="A55" s="25" t="str">
        <f>HYPERLINK("mailto:fishcaptjeff@aol.com","fishcaptjeff@aol.com")</f>
        <v>fishcaptjeff@aol.com</v>
      </c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ht="15.0" customHeight="1">
      <c r="A56" s="25" t="str">
        <f>HYPERLINK("mailto:hwise@saginawpipe.com","hwise@saginawpipe.com")</f>
        <v>hwise@saginawpipe.com</v>
      </c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ht="15.0" customHeight="1">
      <c r="A57" s="25" t="str">
        <f>HYPERLINK("mailto:isagirl01@hotmail.com","isagirl01@hotmail.com")</f>
        <v>isagirl01@hotmail.com</v>
      </c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ht="15.0" customHeight="1">
      <c r="A58" s="25" t="str">
        <f>HYPERLINK("mailto:jameshgregg@me.com","jameshgregg@me.com")</f>
        <v>jameshgregg@me.com</v>
      </c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ht="15.0" customHeight="1">
      <c r="A59" s="25" t="str">
        <f>HYPERLINK("mailto:jamie.italiano@gmail.com","jamie.italiano@gmail.com")</f>
        <v>jamie.italiano@gmail.com</v>
      </c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ht="15.0" customHeight="1">
      <c r="A60" s="66" t="str">
        <f>HYPERLINK("mailto:jasonleefutch@gmail.com","jasonleefutch@gmail.com")</f>
        <v>jasonleefutch@gmail.com</v>
      </c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ht="15.0" customHeight="1">
      <c r="A61" s="25" t="str">
        <f>HYPERLINK("mailto:jblair941@gmail.com","jblair941@gmail.com")</f>
        <v>jblair941@gmail.com</v>
      </c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ht="15.0" customHeight="1">
      <c r="A62" s="66" t="str">
        <f>HYPERLINK("mailto:jen.belmont@gmail.com","jen.belmont@gmail.com")</f>
        <v>jen.belmont@gmail.com</v>
      </c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ht="15.0" customHeight="1">
      <c r="A63" s="25" t="str">
        <f>HYPERLINK("mailto:jenkreusch5303@gmail.com","jenkreusch5303@gmail.com")</f>
        <v>jenkreusch5303@gmail.com</v>
      </c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ht="15.0" customHeight="1">
      <c r="A64" s="66" t="str">
        <f>HYPERLINK("mailto:jennae277@gmail.com","jennae277@gmail.com")</f>
        <v>jennae277@gmail.com</v>
      </c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ht="15.0" customHeight="1">
      <c r="A65" s="25" t="str">
        <f>HYPERLINK("mailto:jennifercarrion@live.com","jennifercarrion@live.com")</f>
        <v>jennifercarrion@live.com</v>
      </c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ht="15.0" customHeight="1">
      <c r="A66" s="25" t="str">
        <f>HYPERLINK("mailto:jgreenberg@bocabeacon.com","jgreenberg@bocabeacon.com")</f>
        <v>jgreenberg@bocabeacon.com</v>
      </c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ht="15.0" customHeight="1">
      <c r="A67" s="25" t="str">
        <f t="shared" ref="A67:A68" si="1">HYPERLINK("mailto:jhamilton1@comcast.net","jhamilton1@comcast.net")</f>
        <v>jhamilton1@comcast.net</v>
      </c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ht="15.0" customHeight="1">
      <c r="A68" s="25" t="str">
        <f t="shared" si="1"/>
        <v>jhamilton1@comcast.net</v>
      </c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ht="15.0" customHeight="1">
      <c r="A69" s="25" t="str">
        <f>HYPERLINK("mailto:jillrowelewis03@gmail.com","jillrowelewis03@gmail.com")</f>
        <v>jillrowelewis03@gmail.com</v>
      </c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ht="15.0" customHeight="1">
      <c r="A70" s="25" t="str">
        <f>HYPERLINK("mailto:jkuligowski@gasparillainn.com","jkuligowski@gasparillainn.com")</f>
        <v>jkuligowski@gasparillainn.com</v>
      </c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ht="15.0" customHeight="1">
      <c r="A71" s="66" t="str">
        <f>HYPERLINK("mailto:joanne.pheifer@gmail.com","joanne.pheifer@gmail.com")</f>
        <v>joanne.pheifer@gmail.com</v>
      </c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ht="15.0" customHeight="1">
      <c r="A72" s="66" t="str">
        <f>HYPERLINK("mailto:jodi_c1232003@yahoo.com","jodi_c1232003@yahoo.com")</f>
        <v>jodi_c1232003@yahoo.com</v>
      </c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ht="15.0" customHeight="1">
      <c r="A73" s="25" t="str">
        <f>HYPERLINK("mailto:jodisweb@gmail.com","jodisweb@gmail.com")</f>
        <v>jodisweb@gmail.com</v>
      </c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ht="15.0" customHeight="1">
      <c r="A74" s="25" t="s">
        <v>19</v>
      </c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ht="15.0" customHeight="1">
      <c r="A75" s="25" t="str">
        <f>HYPERLINK("mailto:johnk5303@gmail.com","johnk5303@gmail.com")</f>
        <v>johnk5303@gmail.com</v>
      </c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ht="15.0" customHeight="1">
      <c r="A76" s="25" t="str">
        <f t="shared" ref="A76:A77" si="2">HYPERLINK("mailto:jonisss726@yahoo.com","jonisss726@yahoo.com")</f>
        <v>jonisss726@yahoo.com</v>
      </c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ht="15.0" customHeight="1">
      <c r="A77" s="25" t="str">
        <f t="shared" si="2"/>
        <v>jonisss726@yahoo.com</v>
      </c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ht="15.0" customHeight="1">
      <c r="A78" s="25" t="str">
        <f>HYPERLINK("mailto:jschmiege@amertich.net","jschmiege@amertich.net")</f>
        <v>jschmiege@amertich.net</v>
      </c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ht="15.0" customHeight="1">
      <c r="A79" s="25" t="str">
        <f>HYPERLINK("mailto:judilr@msn.com","judilr@msn.com")</f>
        <v>judilr@msn.com</v>
      </c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ht="15.0" customHeight="1">
      <c r="A80" s="66" t="str">
        <f>HYPERLINK("mailto:juliecamp@yahoo.com","juliecamp@yahoo.com")</f>
        <v>juliecamp@yahoo.com</v>
      </c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ht="15.0" customHeight="1">
      <c r="A81" s="25" t="str">
        <f>HYPERLINK("mailto:julielachance@gmail.com","julielachance@gmail.com")</f>
        <v>julielachance@gmail.com</v>
      </c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ht="15.0" customHeight="1">
      <c r="A82" s="66" t="str">
        <f>HYPERLINK("mailto:kad5543@psu.edu","kad5543@psu.edu")</f>
        <v>kad5543@psu.edu</v>
      </c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ht="15.0" customHeight="1">
      <c r="A83" s="25" t="str">
        <f>HYPERLINK("mailto:keel2020@gmail.com","keel2020@gmail.com")</f>
        <v>keel2020@gmail.com</v>
      </c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ht="15.0" customHeight="1">
      <c r="A84" s="25" t="str">
        <f>HYPERLINK("mailto:kmeasner1957@gmail.com","kmeasner1957@gmail.com")</f>
        <v>kmeasner1957@gmail.com</v>
      </c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ht="15.0" customHeight="1">
      <c r="A85" s="25" t="str">
        <f>HYPERLINK("mailto:leiahg2007@aol.com","leiahg2007@aol.com")</f>
        <v>leiahg2007@aol.com</v>
      </c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ht="15.0" customHeight="1">
      <c r="A86" s="66" t="str">
        <f>HYPERLINK("mailto:lemonbayfl@yahoo.com","lemonbayfl@yahoo.com")</f>
        <v>lemonbayfl@yahoo.com</v>
      </c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ht="15.0" customHeight="1">
      <c r="A87" s="66" t="str">
        <f>HYPERLINK("mailto:leslie@leslieDedwards.com","leslie@leslieDedwards.com")</f>
        <v>leslie@leslieDedwards.com</v>
      </c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ht="15.0" customHeight="1">
      <c r="A88" s="66" t="str">
        <f>HYPERLINK("mailto:lilygal560@hotmail.com","lilygal560@hotmail.com")</f>
        <v>lilygal560@hotmail.com</v>
      </c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ht="15.0" customHeight="1">
      <c r="A89" s="25" t="str">
        <f>HYPERLINK("mailto:lindseygraci@gmail.com","lindseygraci@gmail.com")</f>
        <v>lindseygraci@gmail.com</v>
      </c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ht="15.0" customHeight="1">
      <c r="A90" s="25" t="str">
        <f>HYPERLINK("mailto:lisagregg@me.com","lisagregg@me.com")</f>
        <v>lisagregg@me.com</v>
      </c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ht="15.0" customHeight="1">
      <c r="A91" s="25" t="str">
        <f>HYPERLINK("mailto:lora@thereesgroup.com","lora@thereesgroup.com")</f>
        <v>lora@thereesgroup.com</v>
      </c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ht="15.0" customHeight="1">
      <c r="A92" s="66" t="str">
        <f>HYPERLINK("mailto:lpcrocker@yahoo.com","lpcrocker@yahoo.com")</f>
        <v>lpcrocker@yahoo.com</v>
      </c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ht="19.5" customHeight="1">
      <c r="A93" s="25" t="str">
        <f>HYPERLINK("mailto:lstern@bocabay.info","lstern@bocabay.info")</f>
        <v>lstern@bocabay.info</v>
      </c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ht="15.0" customHeight="1">
      <c r="A94" s="25" t="str">
        <f>HYPERLINK("mailto:madishman@gmail.com","madishman@gmail.com")</f>
        <v>madishman@gmail.com</v>
      </c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ht="15.0" customHeight="1">
      <c r="A95" s="25" t="str">
        <f>HYPERLINK("mailto:maryannehastings@gmail.com","maryannehastings@gmail.com")</f>
        <v>maryannehastings@gmail.com</v>
      </c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ht="15.0" customHeight="1">
      <c r="A96" s="25" t="str">
        <f>HYPERLINK("mailto:minnesotamary7@gmail.com","minnesotamary7@gmail.com")</f>
        <v>minnesotamary7@gmail.com</v>
      </c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ht="15.0" customHeight="1">
      <c r="A97" s="25" t="str">
        <f>HYPERLINK("mailto:mshortuse@yahoo.com","mshortuse@yahoo.com")</f>
        <v>mshortuse@yahoo.com</v>
      </c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ht="15.0" customHeight="1">
      <c r="A98" s="25" t="str">
        <f>HYPERLINK("mailto:nat@italianoinsurance.com","nat@italianoinsurance.com")</f>
        <v>nat@italianoinsurance.com</v>
      </c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ht="15.0" customHeight="1">
      <c r="A99" s="66" t="str">
        <f>HYPERLINK("mailto:nelson@italianoinsurance.com","nelson@italianoinsurance.com")</f>
        <v>nelson@italianoinsurance.com</v>
      </c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ht="15.0" customHeight="1">
      <c r="A100" s="25" t="str">
        <f>HYPERLINK("mailto:nicole_russell@hotamil.com","nicole_russell@hotamil.com")</f>
        <v>nicole_russell@hotamil.com</v>
      </c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ht="15.0" customHeight="1">
      <c r="A101" s="25" t="str">
        <f>HYPERLINK("mailto:plongjr@aol.com","plongjr@aol.com")</f>
        <v>plongjr@aol.com</v>
      </c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ht="15.0" customHeight="1">
      <c r="A102" s="66" t="str">
        <f>HYPERLINK("mailto:pls5656@yahoo.com","pls5656@yahoo.com")</f>
        <v>pls5656@yahoo.com</v>
      </c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ht="15.0" customHeight="1">
      <c r="A103" s="25" t="str">
        <f>HYPERLINK("mailto:RACHEL.LOVETT@AOL.COM","RACHEL.LOVETT@AOL.COM")</f>
        <v>RACHEL.LOVETT@AOL.COM</v>
      </c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ht="15.0" customHeight="1">
      <c r="A104" s="66" t="str">
        <f>HYPERLINK("mailto:rainevdog@hotmail.com","rainevdog@hotmail.com")</f>
        <v>rainevdog@hotmail.com</v>
      </c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ht="15.0" customHeight="1">
      <c r="A105" s="25" t="str">
        <f>HYPERLINK("mailto:Reecher7@gmail.com","Reecher7@gmail.com")</f>
        <v>Reecher7@gmail.com</v>
      </c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ht="15.0" customHeight="1">
      <c r="A106" s="66" t="str">
        <f>HYPERLINK("mailto:rmlindsey@ebtfl.com","rmlindsey@ebtfl.com")</f>
        <v>rmlindsey@ebtfl.com</v>
      </c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ht="15.0" customHeight="1">
      <c r="A107" s="25" t="str">
        <f>HYPERLINK("mailto:sabak@verizon.net","sabak@verizon.net")</f>
        <v>sabak@verizon.net</v>
      </c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ht="15.0" customHeight="1">
      <c r="A108" s="66" t="str">
        <f>HYPERLINK("mailto:sealefamilysales@gmail.com","sealefamilysales@gmail.com")</f>
        <v>sealefamilysales@gmail.com</v>
      </c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ht="15.0" customHeight="1">
      <c r="A109" s="25" t="str">
        <f>HYPERLINK("mailto:shannon.crawford@att.net","shannon.crawford@att.net")</f>
        <v>shannon.crawford@att.net</v>
      </c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ht="15.0" customHeight="1">
      <c r="A110" s="66" t="str">
        <f>HYPERLINK("mailto:shannon@shortdriftcharters.com","shannon@shortdriftcharters.com")</f>
        <v>shannon@shortdriftcharters.com</v>
      </c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ht="15.0" customHeight="1">
      <c r="A111" s="25" t="str">
        <f>HYPERLINK("mailto:sharirincon@gmail.com","sharirincon@gmail.com")</f>
        <v>sharirincon@gmail.com</v>
      </c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ht="15.0" customHeight="1">
      <c r="A112" s="25" t="str">
        <f>HYPERLINK("mailto:shaunagriffin81@gmail.com","shaunagriffin81@gmail.com")</f>
        <v>shaunagriffin81@gmail.com</v>
      </c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ht="15.0" customHeight="1">
      <c r="A113" s="25" t="str">
        <f>HYPERLINK("mailto:shouser177@gmail.com","shouser177@gmail.com")</f>
        <v>shouser177@gmail.com</v>
      </c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ht="15.0" customHeight="1">
      <c r="A114" s="25" t="str">
        <f>HYPERLINK("mailto:smoore@gasparillainn.com","smoore@gasparillainn.com")</f>
        <v>smoore@gasparillainn.com</v>
      </c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ht="15.0" customHeight="1">
      <c r="A115" s="25" t="str">
        <f>HYPERLINK("mailto:spotless4you2@yahoo.com","spotless4you2@yahoo.com")</f>
        <v>spotless4you2@yahoo.com</v>
      </c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ht="15.0" customHeight="1">
      <c r="A116" s="66" t="str">
        <f>HYPERLINK("mailto:squeisser@hotmail.com","squeisser@hotmail.com")</f>
        <v>squeisser@hotmail.com</v>
      </c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ht="15.0" customHeight="1">
      <c r="A117" s="25" t="str">
        <f>HYPERLINK("mailto:stacyhously@gmail.com","stacyhously@gmail.com")</f>
        <v>stacyhously@gmail.com</v>
      </c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ht="15.0" customHeight="1">
      <c r="A118" s="25" t="str">
        <f>HYPERLINK("mailto:steve@riversicle-services.com","steve@riversicle-services.com")</f>
        <v>steve@riversicle-services.com</v>
      </c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ht="15.0" customHeight="1">
      <c r="A119" s="25" t="str">
        <f>HYPERLINK("mailto:stevefutch@gmail.com","stevefutch@gmail.com")</f>
        <v>stevefutch@gmail.com</v>
      </c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ht="15.0" customHeight="1">
      <c r="A120" s="25" t="str">
        <f>HYPERLINK("mailto:tarponguide@gmail.com","tarponguide@gmail.com")</f>
        <v>tarponguide@gmail.com</v>
      </c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ht="15.0" customHeight="1">
      <c r="A121" s="25" t="str">
        <f>HYPERLINK("mailto:tisjean@comcast.net","tisjean@comcast.net")</f>
        <v>tisjean@comcast.net</v>
      </c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ht="15.0" customHeight="1">
      <c r="A122" s="25" t="str">
        <f>HYPERLINK("mailto:treehudsons@yahoo.com","treehudsons@yahoo.com")</f>
        <v>treehudsons@yahoo.com</v>
      </c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ht="15.0" customHeight="1">
      <c r="A123" s="66" t="str">
        <f>HYPERLINK("mailto:trsjean@comcast.net","trsjean@comcast.net")</f>
        <v>trsjean@comcast.net</v>
      </c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ht="15.0" customHeight="1">
      <c r="A124" s="25" t="str">
        <f>HYPERLINK("mailto:ty1on2@gmail.com","ty1on2@gmail.com")</f>
        <v>ty1on2@gmail.com</v>
      </c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ht="15.0" customHeight="1">
      <c r="A125" s="6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ht="15.0" customHeight="1">
      <c r="A126" s="6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ht="15.0" customHeight="1">
      <c r="A127" s="6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ht="15.0" customHeight="1">
      <c r="A128" s="6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ht="15.0" customHeight="1">
      <c r="A129" s="6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ht="15.0" customHeight="1">
      <c r="A130" s="6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ht="15.0" customHeight="1">
      <c r="A131" s="6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ht="15.0" customHeight="1">
      <c r="A132" s="6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ht="15.0" customHeight="1">
      <c r="A133" s="6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ht="15.0" customHeight="1">
      <c r="A134" s="6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ht="15.0" customHeight="1">
      <c r="A135" s="6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ht="15.0" customHeight="1">
      <c r="A136" s="6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ht="15.0" customHeight="1">
      <c r="A137" s="6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ht="15.0" customHeight="1">
      <c r="A138" s="6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ht="15.0" customHeight="1">
      <c r="A139" s="6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ht="15.0" customHeight="1">
      <c r="A140" s="6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ht="15.0" customHeight="1">
      <c r="A141" s="6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ht="15.0" customHeight="1">
      <c r="A142" s="6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ht="15.0" customHeight="1">
      <c r="A143" s="6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ht="15.0" customHeight="1">
      <c r="A144" s="6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ht="15.0" customHeight="1">
      <c r="A145" s="6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ht="15.0" customHeight="1">
      <c r="A146" s="6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ht="15.0" customHeight="1">
      <c r="A147" s="6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ht="15.0" customHeight="1">
      <c r="A148" s="6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ht="15.0" customHeight="1">
      <c r="A149" s="6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ht="15.0" customHeight="1">
      <c r="A150" s="6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ht="15.0" customHeight="1">
      <c r="A151" s="6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ht="15.0" customHeight="1">
      <c r="A152" s="6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ht="15.0" customHeight="1">
      <c r="A153" s="6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ht="15.0" customHeight="1">
      <c r="A154" s="6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ht="15.0" customHeight="1">
      <c r="A155" s="6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ht="15.0" customHeight="1">
      <c r="A156" s="6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ht="15.0" customHeight="1">
      <c r="A157" s="6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ht="15.0" customHeight="1">
      <c r="A158" s="6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ht="15.0" customHeight="1">
      <c r="A159" s="6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ht="15.0" customHeight="1">
      <c r="A160" s="6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ht="15.0" customHeight="1">
      <c r="A161" s="6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ht="15.0" customHeight="1">
      <c r="A162" s="6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ht="15.0" customHeight="1">
      <c r="A163" s="6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ht="15.0" customHeight="1">
      <c r="A164" s="6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ht="15.0" customHeight="1">
      <c r="A165" s="6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ht="15.0" customHeight="1">
      <c r="A166" s="6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ht="15.0" customHeight="1">
      <c r="A167" s="6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ht="15.0" customHeight="1">
      <c r="A168" s="6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ht="15.0" customHeight="1">
      <c r="A169" s="6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ht="15.0" customHeight="1">
      <c r="A170" s="6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ht="15.0" customHeight="1">
      <c r="A171" s="6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ht="15.0" customHeight="1">
      <c r="A172" s="6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ht="15.0" customHeight="1">
      <c r="A173" s="6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ht="15.0" customHeight="1">
      <c r="A174" s="6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ht="15.0" customHeight="1">
      <c r="A175" s="6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ht="15.0" customHeight="1">
      <c r="A176" s="6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ht="15.0" customHeight="1">
      <c r="A177" s="6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ht="15.0" customHeight="1">
      <c r="A178" s="6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ht="15.0" customHeight="1">
      <c r="A179" s="6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ht="15.0" customHeight="1">
      <c r="A180" s="6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ht="15.0" customHeight="1">
      <c r="A181" s="6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ht="15.0" customHeight="1">
      <c r="A182" s="6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ht="15.0" customHeight="1">
      <c r="A183" s="6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ht="15.0" customHeight="1">
      <c r="A184" s="6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ht="15.0" customHeight="1">
      <c r="A185" s="6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ht="15.0" customHeight="1">
      <c r="A186" s="6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ht="15.0" customHeight="1">
      <c r="A187" s="6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ht="15.0" customHeight="1">
      <c r="A188" s="6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ht="15.0" customHeight="1">
      <c r="A189" s="25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ht="15.0" customHeight="1">
      <c r="A190" s="6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ht="15.0" customHeight="1">
      <c r="A191" s="6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ht="15.0" customHeight="1">
      <c r="A192" s="6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ht="15.0" customHeight="1">
      <c r="A193" s="6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ht="15.0" customHeight="1">
      <c r="A194" s="6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ht="15.0" customHeight="1">
      <c r="A195" s="6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ht="15.0" customHeight="1">
      <c r="A196" s="6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ht="15.0" customHeight="1">
      <c r="A197" s="6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ht="15.0" customHeight="1">
      <c r="A198" s="6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ht="15.0" customHeight="1">
      <c r="A199" s="6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ht="15.0" customHeight="1">
      <c r="A200" s="6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ht="15.0" customHeight="1">
      <c r="A201" s="6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ht="15.0" customHeight="1">
      <c r="A202" s="6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ht="15.0" customHeight="1">
      <c r="A203" s="6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ht="15.0" customHeight="1">
      <c r="A204" s="6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ht="15.0" customHeight="1">
      <c r="A205" s="6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ht="15.0" customHeight="1">
      <c r="A206" s="6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ht="15.0" customHeight="1">
      <c r="A207" s="6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ht="15.0" customHeight="1">
      <c r="A208" s="6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ht="15.0" customHeight="1">
      <c r="A209" s="6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ht="15.0" customHeight="1">
      <c r="A210" s="6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ht="15.0" customHeight="1">
      <c r="A211" s="6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ht="15.0" customHeight="1">
      <c r="A212" s="6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ht="15.0" customHeight="1">
      <c r="A213" s="6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ht="15.0" customHeight="1">
      <c r="A214" s="6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ht="15.0" customHeight="1">
      <c r="A215" s="6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ht="15.0" customHeight="1">
      <c r="A216" s="6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ht="15.0" customHeight="1">
      <c r="A217" s="6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ht="15.0" customHeight="1">
      <c r="A218" s="6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ht="15.0" customHeight="1">
      <c r="A219" s="6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ht="15.0" customHeight="1">
      <c r="A220" s="6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ht="15.0" customHeight="1">
      <c r="A221" s="6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ht="15.0" customHeight="1">
      <c r="A222" s="6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ht="15.0" customHeight="1">
      <c r="A223" s="6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ht="15.0" customHeight="1">
      <c r="A224" s="6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ht="15.0" customHeight="1">
      <c r="A225" s="6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ht="15.0" customHeight="1">
      <c r="A226" s="6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ht="15.0" customHeight="1">
      <c r="A227" s="6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ht="15.0" customHeight="1">
      <c r="A228" s="6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ht="15.0" customHeight="1">
      <c r="A229" s="6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ht="15.0" customHeight="1">
      <c r="A230" s="6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ht="15.0" customHeight="1">
      <c r="A231" s="6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ht="15.0" customHeight="1">
      <c r="A232" s="6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ht="15.0" customHeight="1">
      <c r="A233" s="6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ht="15.0" customHeight="1">
      <c r="A234" s="6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ht="15.0" customHeight="1">
      <c r="A235" s="6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ht="15.0" customHeight="1">
      <c r="A236" s="6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ht="15.0" customHeight="1">
      <c r="A237" s="6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ht="15.0" customHeight="1">
      <c r="A238" s="6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ht="15.0" customHeight="1">
      <c r="A239" s="6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ht="15.0" customHeight="1">
      <c r="A240" s="6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ht="15.0" customHeight="1">
      <c r="A241" s="6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ht="15.0" customHeight="1">
      <c r="A242" s="6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ht="15.0" customHeight="1">
      <c r="A243" s="6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ht="15.0" customHeight="1">
      <c r="A244" s="6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ht="15.0" customHeight="1">
      <c r="A245" s="6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ht="15.0" customHeight="1">
      <c r="A246" s="6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ht="15.0" customHeight="1">
      <c r="A247" s="6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ht="15.0" customHeight="1">
      <c r="A248" s="6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ht="15.0" customHeight="1">
      <c r="A249" s="6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ht="15.0" customHeight="1">
      <c r="A250" s="6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ht="15.0" customHeight="1">
      <c r="A251" s="6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ht="15.0" customHeight="1">
      <c r="A252" s="6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ht="15.0" customHeight="1">
      <c r="A253" s="6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ht="15.0" customHeight="1">
      <c r="A254" s="6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ht="15.0" customHeight="1">
      <c r="A255" s="6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ht="15.0" customHeight="1">
      <c r="A256" s="6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ht="15.0" customHeight="1">
      <c r="A257" s="6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ht="15.0" customHeight="1">
      <c r="A258" s="6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ht="15.0" customHeight="1">
      <c r="A259" s="6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ht="15.0" customHeight="1">
      <c r="A260" s="6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ht="15.0" customHeight="1">
      <c r="A261" s="6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ht="15.0" customHeight="1">
      <c r="A262" s="6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ht="15.0" customHeight="1">
      <c r="A263" s="6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ht="15.0" customHeight="1">
      <c r="A264" s="6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ht="15.0" customHeight="1">
      <c r="A265" s="6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ht="15.0" customHeight="1">
      <c r="A266" s="6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ht="15.0" customHeight="1">
      <c r="A267" s="6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ht="15.0" customHeight="1">
      <c r="A268" s="6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ht="15.0" customHeight="1">
      <c r="A269" s="6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ht="15.0" customHeight="1">
      <c r="A270" s="6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ht="15.0" customHeight="1">
      <c r="A271" s="6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ht="15.0" customHeight="1">
      <c r="A272" s="6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ht="15.0" customHeight="1">
      <c r="A273" s="6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ht="15.0" customHeight="1">
      <c r="A274" s="6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ht="15.0" customHeight="1">
      <c r="A275" s="6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ht="15.0" customHeight="1">
      <c r="A276" s="6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ht="15.0" customHeight="1">
      <c r="A277" s="6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ht="15.0" customHeight="1">
      <c r="A278" s="6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ht="15.0" customHeight="1">
      <c r="A279" s="6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ht="15.0" customHeight="1">
      <c r="A280" s="6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ht="15.0" customHeight="1">
      <c r="A281" s="6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ht="15.0" customHeight="1">
      <c r="A282" s="6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ht="15.0" customHeight="1">
      <c r="A283" s="6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ht="15.0" customHeight="1">
      <c r="A284" s="6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ht="15.0" customHeight="1">
      <c r="A285" s="6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ht="15.0" customHeight="1">
      <c r="A286" s="6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ht="15.0" customHeight="1">
      <c r="A287" s="6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ht="15.0" customHeight="1">
      <c r="A288" s="6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ht="15.0" customHeight="1">
      <c r="A289" s="6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ht="15.0" customHeight="1">
      <c r="A290" s="6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ht="15.0" customHeight="1">
      <c r="A291" s="6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ht="15.0" customHeight="1">
      <c r="A292" s="6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ht="15.0" customHeight="1">
      <c r="A293" s="6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ht="15.0" customHeight="1">
      <c r="A294" s="6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ht="15.0" customHeight="1">
      <c r="A295" s="6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ht="15.0" customHeight="1">
      <c r="A296" s="6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ht="15.0" customHeight="1">
      <c r="A297" s="6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ht="15.0" customHeight="1">
      <c r="A298" s="6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ht="15.0" customHeight="1">
      <c r="A299" s="6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ht="15.0" customHeight="1">
      <c r="A300" s="6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ht="15.0" customHeight="1">
      <c r="A301" s="6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ht="15.0" customHeight="1">
      <c r="A302" s="6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ht="15.0" customHeight="1">
      <c r="A303" s="6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ht="15.0" customHeight="1">
      <c r="A304" s="6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ht="15.0" customHeight="1">
      <c r="A305" s="6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ht="15.0" customHeight="1">
      <c r="A306" s="6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ht="15.0" customHeight="1">
      <c r="A307" s="6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ht="15.0" customHeight="1">
      <c r="A308" s="6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ht="15.0" customHeight="1">
      <c r="A309" s="6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ht="15.0" customHeight="1">
      <c r="A310" s="6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ht="15.0" customHeight="1">
      <c r="A311" s="6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ht="15.0" customHeight="1">
      <c r="A312" s="6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ht="15.0" customHeight="1">
      <c r="A313" s="6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ht="15.0" customHeight="1">
      <c r="A314" s="6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ht="15.0" customHeight="1">
      <c r="A315" s="6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ht="15.0" customHeight="1">
      <c r="A316" s="6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ht="15.0" customHeight="1">
      <c r="A317" s="6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ht="15.0" customHeight="1">
      <c r="A318" s="6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ht="15.0" customHeight="1">
      <c r="A319" s="6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ht="15.0" customHeight="1">
      <c r="A320" s="6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ht="15.0" customHeight="1">
      <c r="A321" s="6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ht="15.0" customHeight="1">
      <c r="A322" s="6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ht="15.0" customHeight="1">
      <c r="A323" s="6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ht="15.0" customHeight="1">
      <c r="A324" s="6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ht="15.0" customHeight="1">
      <c r="A325" s="6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ht="15.0" customHeight="1">
      <c r="A326" s="6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ht="15.0" customHeight="1">
      <c r="A327" s="6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ht="15.0" customHeight="1">
      <c r="A328" s="6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ht="15.0" customHeight="1">
      <c r="A329" s="6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ht="15.0" customHeight="1">
      <c r="A330" s="6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ht="15.0" customHeight="1">
      <c r="A331" s="6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ht="15.0" customHeight="1">
      <c r="A332" s="6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ht="15.0" customHeight="1">
      <c r="A333" s="6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ht="15.0" customHeight="1">
      <c r="A334" s="6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ht="15.0" customHeight="1">
      <c r="A335" s="6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ht="15.0" customHeight="1">
      <c r="A336" s="6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ht="15.0" customHeight="1">
      <c r="A337" s="6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ht="15.0" customHeight="1">
      <c r="A338" s="6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ht="15.0" customHeight="1">
      <c r="A339" s="6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ht="15.0" customHeight="1">
      <c r="A340" s="6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ht="15.0" customHeight="1">
      <c r="A341" s="6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ht="15.0" customHeight="1">
      <c r="A342" s="6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ht="15.0" customHeight="1">
      <c r="A343" s="6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ht="15.0" customHeight="1">
      <c r="A344" s="6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ht="15.0" customHeight="1">
      <c r="A345" s="6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ht="15.0" customHeight="1">
      <c r="A346" s="6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ht="15.0" customHeight="1">
      <c r="A347" s="6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ht="15.0" customHeight="1">
      <c r="A348" s="6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ht="15.0" customHeight="1">
      <c r="A349" s="6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ht="15.0" customHeight="1">
      <c r="A350" s="6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ht="15.0" customHeight="1">
      <c r="A351" s="6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ht="15.0" customHeight="1">
      <c r="A352" s="6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ht="15.0" customHeight="1">
      <c r="A353" s="6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ht="15.0" customHeight="1">
      <c r="A354" s="6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ht="15.0" customHeight="1">
      <c r="A355" s="6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ht="15.0" customHeight="1">
      <c r="A356" s="6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ht="15.0" customHeight="1">
      <c r="A357" s="6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ht="15.0" customHeight="1">
      <c r="A358" s="6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ht="15.0" customHeight="1">
      <c r="A359" s="6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ht="15.0" customHeight="1">
      <c r="A360" s="6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ht="15.0" customHeight="1">
      <c r="A361" s="6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ht="15.0" customHeight="1">
      <c r="A362" s="6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ht="15.0" customHeight="1">
      <c r="A363" s="6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ht="15.0" customHeight="1">
      <c r="A364" s="6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ht="15.0" customHeight="1">
      <c r="A365" s="6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ht="15.0" customHeight="1">
      <c r="A366" s="6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ht="15.0" customHeight="1">
      <c r="A367" s="6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ht="15.0" customHeight="1">
      <c r="A368" s="6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ht="15.0" customHeight="1">
      <c r="A369" s="6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ht="15.0" customHeight="1">
      <c r="A370" s="6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ht="15.0" customHeight="1">
      <c r="A371" s="6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ht="15.0" customHeight="1">
      <c r="A372" s="6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ht="15.0" customHeight="1">
      <c r="A373" s="6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ht="15.0" customHeight="1">
      <c r="A374" s="6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ht="15.0" customHeight="1">
      <c r="A375" s="6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ht="15.0" customHeight="1">
      <c r="A376" s="6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ht="15.0" customHeight="1">
      <c r="A377" s="6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ht="15.0" customHeight="1">
      <c r="A378" s="6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ht="15.0" customHeight="1">
      <c r="A379" s="6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ht="15.0" customHeight="1">
      <c r="A380" s="6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ht="15.0" customHeight="1">
      <c r="A381" s="6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ht="15.0" customHeight="1">
      <c r="A382" s="6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ht="15.0" customHeight="1">
      <c r="A383" s="6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ht="15.0" customHeight="1">
      <c r="A384" s="6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ht="15.0" customHeight="1">
      <c r="A385" s="6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ht="15.0" customHeight="1">
      <c r="A386" s="6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ht="15.0" customHeight="1">
      <c r="A387" s="6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ht="15.0" customHeight="1">
      <c r="A388" s="6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ht="15.0" customHeight="1">
      <c r="A389" s="6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ht="15.0" customHeight="1">
      <c r="A390" s="6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ht="15.0" customHeight="1">
      <c r="A391" s="6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ht="15.0" customHeight="1">
      <c r="A392" s="6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ht="15.0" customHeight="1">
      <c r="A393" s="6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ht="15.0" customHeight="1">
      <c r="A394" s="6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ht="15.0" customHeight="1">
      <c r="A395" s="6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ht="15.0" customHeight="1">
      <c r="A396" s="6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ht="15.0" customHeight="1">
      <c r="A397" s="6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ht="15.0" customHeight="1">
      <c r="A398" s="6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ht="15.0" customHeight="1">
      <c r="A399" s="6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ht="15.0" customHeight="1">
      <c r="A400" s="6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ht="15.0" customHeight="1">
      <c r="A401" s="6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ht="15.0" customHeight="1">
      <c r="A402" s="6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ht="15.0" customHeight="1">
      <c r="A403" s="6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ht="15.0" customHeight="1">
      <c r="A404" s="6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ht="15.0" customHeight="1">
      <c r="A405" s="6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ht="15.0" customHeight="1">
      <c r="A406" s="6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ht="15.0" customHeight="1">
      <c r="A407" s="6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ht="15.0" customHeight="1">
      <c r="A408" s="6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ht="15.0" customHeight="1">
      <c r="A409" s="6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ht="15.0" customHeight="1">
      <c r="A410" s="6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ht="15.0" customHeight="1">
      <c r="A411" s="6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ht="15.0" customHeight="1">
      <c r="A412" s="6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ht="15.0" customHeight="1">
      <c r="A413" s="6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ht="15.0" customHeight="1">
      <c r="A414" s="6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ht="15.0" customHeight="1">
      <c r="A415" s="6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ht="15.0" customHeight="1">
      <c r="A416" s="6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ht="15.0" customHeight="1">
      <c r="A417" s="6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ht="15.0" customHeight="1">
      <c r="A418" s="6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ht="15.0" customHeight="1">
      <c r="A419" s="6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ht="15.0" customHeight="1">
      <c r="A420" s="6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ht="15.0" customHeight="1">
      <c r="A421" s="6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ht="15.0" customHeight="1">
      <c r="A422" s="6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ht="15.0" customHeight="1">
      <c r="A423" s="6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ht="15.0" customHeight="1">
      <c r="A424" s="6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ht="15.0" customHeight="1">
      <c r="A425" s="6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ht="15.0" customHeight="1">
      <c r="A426" s="6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ht="15.0" customHeight="1">
      <c r="A427" s="6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ht="15.0" customHeight="1">
      <c r="A428" s="6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ht="15.0" customHeight="1">
      <c r="A429" s="6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ht="15.0" customHeight="1">
      <c r="A430" s="6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ht="15.0" customHeight="1">
      <c r="A431" s="6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ht="15.0" customHeight="1">
      <c r="A432" s="6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ht="15.0" customHeight="1">
      <c r="A433" s="6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ht="15.0" customHeight="1">
      <c r="A434" s="6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ht="15.0" customHeight="1">
      <c r="A435" s="6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ht="15.0" customHeight="1">
      <c r="A436" s="6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ht="15.0" customHeight="1">
      <c r="A437" s="6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ht="15.0" customHeight="1">
      <c r="A438" s="6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ht="15.0" customHeight="1">
      <c r="A439" s="6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ht="15.0" customHeight="1">
      <c r="A440" s="6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ht="15.0" customHeight="1">
      <c r="A441" s="6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ht="15.0" customHeight="1">
      <c r="A442" s="6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ht="15.0" customHeight="1">
      <c r="A443" s="6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ht="15.0" customHeight="1">
      <c r="A444" s="6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ht="15.0" customHeight="1">
      <c r="A445" s="6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ht="15.0" customHeight="1">
      <c r="A446" s="6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ht="15.0" customHeight="1">
      <c r="A447" s="6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ht="15.0" customHeight="1">
      <c r="A448" s="6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ht="15.0" customHeight="1">
      <c r="A449" s="6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ht="15.0" customHeight="1">
      <c r="A450" s="6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ht="15.0" customHeight="1">
      <c r="A451" s="6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ht="15.0" customHeight="1">
      <c r="A452" s="6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ht="15.0" customHeight="1">
      <c r="A453" s="6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ht="15.0" customHeight="1">
      <c r="A454" s="6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ht="15.0" customHeight="1">
      <c r="A455" s="6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ht="15.0" customHeight="1">
      <c r="A456" s="6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ht="15.0" customHeight="1">
      <c r="A457" s="6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ht="15.0" customHeight="1">
      <c r="A458" s="6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ht="15.0" customHeight="1">
      <c r="A459" s="6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ht="15.0" customHeight="1">
      <c r="A460" s="6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ht="15.0" customHeight="1">
      <c r="A461" s="6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ht="15.0" customHeight="1">
      <c r="A462" s="6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ht="15.0" customHeight="1">
      <c r="A463" s="6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ht="15.0" customHeight="1">
      <c r="A464" s="6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ht="15.0" customHeight="1">
      <c r="A465" s="6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ht="15.0" customHeight="1">
      <c r="A466" s="6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ht="15.0" customHeight="1">
      <c r="A467" s="6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ht="15.0" customHeight="1">
      <c r="A468" s="6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ht="15.0" customHeight="1">
      <c r="A469" s="6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ht="15.0" customHeight="1">
      <c r="A470" s="6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ht="15.0" customHeight="1">
      <c r="A471" s="6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ht="15.0" customHeight="1">
      <c r="A472" s="6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ht="15.0" customHeight="1">
      <c r="A473" s="6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ht="15.0" customHeight="1">
      <c r="A474" s="6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ht="15.0" customHeight="1">
      <c r="A475" s="6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ht="15.0" customHeight="1">
      <c r="A476" s="6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ht="15.0" customHeight="1">
      <c r="A477" s="6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ht="15.0" customHeight="1">
      <c r="A478" s="6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ht="15.0" customHeight="1">
      <c r="A479" s="6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ht="15.0" customHeight="1">
      <c r="A480" s="6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ht="15.0" customHeight="1">
      <c r="A481" s="6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ht="15.0" customHeight="1">
      <c r="A482" s="6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ht="15.0" customHeight="1">
      <c r="A483" s="6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ht="15.0" customHeight="1">
      <c r="A484" s="6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ht="15.0" customHeight="1">
      <c r="A485" s="6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ht="15.0" customHeight="1">
      <c r="A486" s="6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ht="15.0" customHeight="1">
      <c r="A487" s="6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ht="15.0" customHeight="1">
      <c r="A488" s="6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ht="15.0" customHeight="1">
      <c r="A489" s="6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ht="15.0" customHeight="1">
      <c r="A490" s="6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ht="15.0" customHeight="1">
      <c r="A491" s="6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ht="15.0" customHeight="1">
      <c r="A492" s="6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ht="15.0" customHeight="1">
      <c r="A493" s="6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ht="15.0" customHeight="1">
      <c r="A494" s="6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ht="15.0" customHeight="1">
      <c r="A495" s="6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ht="15.0" customHeight="1">
      <c r="A496" s="6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ht="15.0" customHeight="1">
      <c r="A497" s="6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ht="15.0" customHeight="1">
      <c r="A498" s="6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ht="15.0" customHeight="1">
      <c r="A499" s="6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ht="15.0" customHeight="1">
      <c r="A500" s="6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ht="15.0" customHeight="1">
      <c r="A501" s="6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ht="15.0" customHeight="1">
      <c r="A502" s="6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ht="15.0" customHeight="1">
      <c r="A503" s="6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ht="15.0" customHeight="1">
      <c r="A504" s="6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ht="15.0" customHeight="1">
      <c r="A505" s="6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ht="15.0" customHeight="1">
      <c r="A506" s="6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ht="15.0" customHeight="1">
      <c r="A507" s="6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ht="15.0" customHeight="1">
      <c r="A508" s="6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ht="15.0" customHeight="1">
      <c r="A509" s="6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ht="15.0" customHeight="1">
      <c r="A510" s="6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ht="15.0" customHeight="1">
      <c r="A511" s="6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ht="15.0" customHeight="1">
      <c r="A512" s="6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ht="15.0" customHeight="1">
      <c r="A513" s="6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ht="15.0" customHeight="1">
      <c r="A514" s="6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ht="15.0" customHeight="1">
      <c r="A515" s="6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ht="15.0" customHeight="1">
      <c r="A516" s="6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ht="15.0" customHeight="1">
      <c r="A517" s="6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ht="15.0" customHeight="1">
      <c r="A518" s="6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ht="15.0" customHeight="1">
      <c r="A519" s="6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ht="15.0" customHeight="1">
      <c r="A520" s="6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ht="15.0" customHeight="1">
      <c r="A521" s="6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ht="15.0" customHeight="1">
      <c r="A522" s="6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ht="15.0" customHeight="1">
      <c r="A523" s="6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ht="15.0" customHeight="1">
      <c r="A524" s="6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ht="15.0" customHeight="1">
      <c r="A525" s="6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ht="15.0" customHeight="1">
      <c r="A526" s="6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ht="15.0" customHeight="1">
      <c r="A527" s="6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ht="15.0" customHeight="1">
      <c r="A528" s="6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ht="15.0" customHeight="1">
      <c r="A529" s="6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ht="15.0" customHeight="1">
      <c r="A530" s="6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ht="15.0" customHeight="1">
      <c r="A531" s="6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ht="15.0" customHeight="1">
      <c r="A532" s="6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ht="15.0" customHeight="1">
      <c r="A533" s="6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ht="15.0" customHeight="1">
      <c r="A534" s="6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ht="15.0" customHeight="1">
      <c r="A535" s="6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ht="15.0" customHeight="1">
      <c r="A536" s="6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ht="15.0" customHeight="1">
      <c r="A537" s="6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ht="15.0" customHeight="1">
      <c r="A538" s="6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ht="15.0" customHeight="1">
      <c r="A539" s="6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ht="15.0" customHeight="1">
      <c r="A540" s="6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ht="15.0" customHeight="1">
      <c r="A541" s="6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ht="15.0" customHeight="1">
      <c r="A542" s="6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ht="15.0" customHeight="1">
      <c r="A543" s="6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ht="15.0" customHeight="1">
      <c r="A544" s="6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ht="15.0" customHeight="1">
      <c r="A545" s="6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ht="15.0" customHeight="1">
      <c r="A546" s="6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ht="15.0" customHeight="1">
      <c r="A547" s="6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ht="15.0" customHeight="1">
      <c r="A548" s="6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ht="15.0" customHeight="1">
      <c r="A549" s="6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ht="15.0" customHeight="1">
      <c r="A550" s="6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ht="15.0" customHeight="1">
      <c r="A551" s="6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ht="15.0" customHeight="1">
      <c r="A552" s="6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ht="15.0" customHeight="1">
      <c r="A553" s="6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ht="15.0" customHeight="1">
      <c r="A554" s="6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ht="15.0" customHeight="1">
      <c r="A555" s="6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ht="15.0" customHeight="1">
      <c r="A556" s="6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ht="15.0" customHeight="1">
      <c r="A557" s="6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ht="15.0" customHeight="1">
      <c r="A558" s="6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ht="15.0" customHeight="1">
      <c r="A559" s="6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ht="15.0" customHeight="1">
      <c r="A560" s="6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ht="15.0" customHeight="1">
      <c r="A561" s="6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ht="15.0" customHeight="1">
      <c r="A562" s="6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ht="15.0" customHeight="1">
      <c r="A563" s="6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ht="15.0" customHeight="1">
      <c r="A564" s="6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ht="15.0" customHeight="1">
      <c r="A565" s="6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ht="15.0" customHeight="1">
      <c r="A566" s="6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ht="15.0" customHeight="1">
      <c r="A567" s="6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ht="15.0" customHeight="1">
      <c r="A568" s="6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ht="15.0" customHeight="1">
      <c r="A569" s="6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ht="15.0" customHeight="1">
      <c r="A570" s="6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ht="15.0" customHeight="1">
      <c r="A571" s="6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ht="15.0" customHeight="1">
      <c r="A572" s="6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ht="15.0" customHeight="1">
      <c r="A573" s="6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ht="15.0" customHeight="1">
      <c r="A574" s="6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ht="15.0" customHeight="1">
      <c r="A575" s="6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ht="15.0" customHeight="1">
      <c r="A576" s="6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ht="15.0" customHeight="1">
      <c r="A577" s="6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ht="15.0" customHeight="1">
      <c r="A578" s="6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ht="15.0" customHeight="1">
      <c r="A579" s="6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ht="15.0" customHeight="1">
      <c r="A580" s="6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ht="15.0" customHeight="1">
      <c r="A581" s="6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ht="15.0" customHeight="1">
      <c r="A582" s="6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ht="15.0" customHeight="1">
      <c r="A583" s="6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ht="15.0" customHeight="1">
      <c r="A584" s="6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ht="15.0" customHeight="1">
      <c r="A585" s="6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ht="15.0" customHeight="1">
      <c r="A586" s="6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ht="15.0" customHeight="1">
      <c r="A587" s="6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ht="15.0" customHeight="1">
      <c r="A588" s="6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ht="15.0" customHeight="1">
      <c r="A589" s="6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ht="15.0" customHeight="1">
      <c r="A590" s="6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ht="15.0" customHeight="1">
      <c r="A591" s="6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ht="15.0" customHeight="1">
      <c r="A592" s="6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ht="15.0" customHeight="1">
      <c r="A593" s="6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ht="15.0" customHeight="1">
      <c r="A594" s="6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ht="15.0" customHeight="1">
      <c r="A595" s="6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ht="15.0" customHeight="1">
      <c r="A596" s="6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ht="15.0" customHeight="1">
      <c r="A597" s="6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ht="15.0" customHeight="1">
      <c r="A598" s="6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ht="15.0" customHeight="1">
      <c r="A599" s="6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ht="15.0" customHeight="1">
      <c r="A600" s="6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ht="15.0" customHeight="1">
      <c r="A601" s="6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ht="15.0" customHeight="1">
      <c r="A602" s="6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ht="15.0" customHeight="1">
      <c r="A603" s="6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ht="15.0" customHeight="1">
      <c r="A604" s="6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ht="15.0" customHeight="1">
      <c r="A605" s="6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ht="15.0" customHeight="1">
      <c r="A606" s="6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ht="15.0" customHeight="1">
      <c r="A607" s="6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ht="15.0" customHeight="1">
      <c r="A608" s="6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ht="15.0" customHeight="1">
      <c r="A609" s="6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ht="15.0" customHeight="1">
      <c r="A610" s="6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ht="15.0" customHeight="1">
      <c r="A611" s="6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ht="15.0" customHeight="1">
      <c r="A612" s="6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ht="15.0" customHeight="1">
      <c r="A613" s="6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ht="15.0" customHeight="1">
      <c r="A614" s="6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ht="15.0" customHeight="1">
      <c r="A615" s="6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ht="15.0" customHeight="1">
      <c r="A616" s="6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ht="15.0" customHeight="1">
      <c r="A617" s="6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ht="15.0" customHeight="1">
      <c r="A618" s="6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ht="15.0" customHeight="1">
      <c r="A619" s="6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ht="15.0" customHeight="1">
      <c r="A620" s="6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ht="15.0" customHeight="1">
      <c r="A621" s="6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ht="15.0" customHeight="1">
      <c r="A622" s="6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ht="15.0" customHeight="1">
      <c r="A623" s="6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ht="15.0" customHeight="1">
      <c r="A624" s="6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ht="15.0" customHeight="1">
      <c r="A625" s="6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ht="15.0" customHeight="1">
      <c r="A626" s="6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ht="15.0" customHeight="1">
      <c r="A627" s="6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ht="15.0" customHeight="1">
      <c r="A628" s="6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ht="15.0" customHeight="1">
      <c r="A629" s="6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ht="15.0" customHeight="1">
      <c r="A630" s="6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ht="15.0" customHeight="1">
      <c r="A631" s="6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ht="15.0" customHeight="1">
      <c r="A632" s="6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ht="15.0" customHeight="1">
      <c r="A633" s="6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ht="15.0" customHeight="1">
      <c r="A634" s="6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ht="15.0" customHeight="1">
      <c r="A635" s="6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ht="15.0" customHeight="1">
      <c r="A636" s="6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ht="15.0" customHeight="1">
      <c r="A637" s="6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ht="15.0" customHeight="1">
      <c r="A638" s="6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ht="15.0" customHeight="1">
      <c r="A639" s="6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ht="15.0" customHeight="1">
      <c r="A640" s="6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ht="15.0" customHeight="1">
      <c r="A641" s="6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ht="15.0" customHeight="1">
      <c r="A642" s="6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ht="15.0" customHeight="1">
      <c r="A643" s="6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ht="15.0" customHeight="1">
      <c r="A644" s="6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ht="15.0" customHeight="1">
      <c r="A645" s="6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ht="15.0" customHeight="1">
      <c r="A646" s="6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ht="15.0" customHeight="1">
      <c r="A647" s="6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ht="15.0" customHeight="1">
      <c r="A648" s="6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ht="15.0" customHeight="1">
      <c r="A649" s="6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ht="15.0" customHeight="1">
      <c r="A650" s="6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ht="15.0" customHeight="1">
      <c r="A651" s="6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ht="15.0" customHeight="1">
      <c r="A652" s="6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ht="15.0" customHeight="1">
      <c r="A653" s="6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ht="15.0" customHeight="1">
      <c r="A654" s="6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ht="15.0" customHeight="1">
      <c r="A655" s="6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ht="15.0" customHeight="1">
      <c r="A656" s="6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ht="15.0" customHeight="1">
      <c r="A657" s="6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ht="15.0" customHeight="1">
      <c r="A658" s="6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ht="15.0" customHeight="1">
      <c r="A659" s="6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ht="15.0" customHeight="1">
      <c r="A660" s="6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ht="15.0" customHeight="1">
      <c r="A661" s="6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ht="15.0" customHeight="1">
      <c r="A662" s="6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ht="15.0" customHeight="1">
      <c r="A663" s="6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ht="15.0" customHeight="1">
      <c r="A664" s="6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ht="15.0" customHeight="1">
      <c r="A665" s="6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ht="15.0" customHeight="1">
      <c r="A666" s="6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ht="15.0" customHeight="1">
      <c r="A667" s="6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ht="15.0" customHeight="1">
      <c r="A668" s="6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ht="15.0" customHeight="1">
      <c r="A669" s="6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ht="15.0" customHeight="1">
      <c r="A670" s="6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ht="15.0" customHeight="1">
      <c r="A671" s="6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ht="15.0" customHeight="1">
      <c r="A672" s="6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ht="15.0" customHeight="1">
      <c r="A673" s="6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ht="15.0" customHeight="1">
      <c r="A674" s="6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ht="15.0" customHeight="1">
      <c r="A675" s="6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ht="15.0" customHeight="1">
      <c r="A676" s="6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ht="15.0" customHeight="1">
      <c r="A677" s="6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ht="15.0" customHeight="1">
      <c r="A678" s="6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ht="15.0" customHeight="1">
      <c r="A679" s="6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ht="15.0" customHeight="1">
      <c r="A680" s="6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ht="15.0" customHeight="1">
      <c r="A681" s="6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ht="15.0" customHeight="1">
      <c r="A682" s="6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ht="15.0" customHeight="1">
      <c r="A683" s="6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ht="15.0" customHeight="1">
      <c r="A684" s="6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ht="15.0" customHeight="1">
      <c r="A685" s="6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ht="15.0" customHeight="1">
      <c r="A686" s="6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ht="15.0" customHeight="1">
      <c r="A687" s="6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ht="15.0" customHeight="1">
      <c r="A688" s="6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ht="15.0" customHeight="1">
      <c r="A689" s="6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ht="15.0" customHeight="1">
      <c r="A690" s="6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ht="15.0" customHeight="1">
      <c r="A691" s="6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ht="15.0" customHeight="1">
      <c r="A692" s="6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ht="15.0" customHeight="1">
      <c r="A693" s="6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ht="15.0" customHeight="1">
      <c r="A694" s="6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ht="15.0" customHeight="1">
      <c r="A695" s="6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ht="15.0" customHeight="1">
      <c r="A696" s="6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ht="15.0" customHeight="1">
      <c r="A697" s="6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ht="15.0" customHeight="1">
      <c r="A698" s="6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ht="15.0" customHeight="1">
      <c r="A699" s="6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ht="15.0" customHeight="1">
      <c r="A700" s="6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ht="15.0" customHeight="1">
      <c r="A701" s="6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ht="15.0" customHeight="1">
      <c r="A702" s="6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ht="15.0" customHeight="1">
      <c r="A703" s="6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ht="15.0" customHeight="1">
      <c r="A704" s="6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ht="15.0" customHeight="1">
      <c r="A705" s="6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ht="15.0" customHeight="1">
      <c r="A706" s="6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ht="15.0" customHeight="1">
      <c r="A707" s="6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ht="15.0" customHeight="1">
      <c r="A708" s="6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ht="15.0" customHeight="1">
      <c r="A709" s="6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ht="15.0" customHeight="1">
      <c r="A710" s="6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ht="15.0" customHeight="1">
      <c r="A711" s="6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ht="15.0" customHeight="1">
      <c r="A712" s="6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ht="15.0" customHeight="1">
      <c r="A713" s="6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ht="15.0" customHeight="1">
      <c r="A714" s="6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ht="15.0" customHeight="1">
      <c r="A715" s="6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ht="15.0" customHeight="1">
      <c r="A716" s="6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ht="15.0" customHeight="1">
      <c r="A717" s="6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ht="15.0" customHeight="1">
      <c r="A718" s="6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ht="15.0" customHeight="1">
      <c r="A719" s="6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ht="15.0" customHeight="1">
      <c r="A720" s="6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ht="15.0" customHeight="1">
      <c r="A721" s="6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ht="15.0" customHeight="1">
      <c r="A722" s="6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ht="15.0" customHeight="1">
      <c r="A723" s="6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ht="15.0" customHeight="1">
      <c r="A724" s="6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ht="15.0" customHeight="1">
      <c r="A725" s="6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ht="15.0" customHeight="1">
      <c r="A726" s="6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ht="15.0" customHeight="1">
      <c r="A727" s="6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ht="15.0" customHeight="1">
      <c r="A728" s="6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ht="15.0" customHeight="1">
      <c r="A729" s="6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ht="15.0" customHeight="1">
      <c r="A730" s="6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ht="15.0" customHeight="1">
      <c r="A731" s="6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ht="15.0" customHeight="1">
      <c r="A732" s="6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ht="15.0" customHeight="1">
      <c r="A733" s="6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ht="15.0" customHeight="1">
      <c r="A734" s="6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ht="15.0" customHeight="1">
      <c r="A735" s="6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ht="15.0" customHeight="1">
      <c r="A736" s="6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ht="15.0" customHeight="1">
      <c r="A737" s="6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ht="15.0" customHeight="1">
      <c r="A738" s="6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ht="15.0" customHeight="1">
      <c r="A739" s="6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ht="15.0" customHeight="1">
      <c r="A740" s="6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ht="15.0" customHeight="1">
      <c r="A741" s="6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ht="15.0" customHeight="1">
      <c r="A742" s="6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ht="15.0" customHeight="1">
      <c r="A743" s="6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ht="15.0" customHeight="1">
      <c r="A744" s="6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ht="15.0" customHeight="1">
      <c r="A745" s="6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ht="15.0" customHeight="1">
      <c r="A746" s="6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ht="15.0" customHeight="1">
      <c r="A747" s="6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ht="15.0" customHeight="1">
      <c r="A748" s="6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ht="15.0" customHeight="1">
      <c r="A749" s="6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ht="15.0" customHeight="1">
      <c r="A750" s="6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ht="15.0" customHeight="1">
      <c r="A751" s="6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ht="15.0" customHeight="1">
      <c r="A752" s="6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ht="15.0" customHeight="1">
      <c r="A753" s="6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ht="15.0" customHeight="1">
      <c r="A754" s="6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ht="15.0" customHeight="1">
      <c r="A755" s="6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ht="15.0" customHeight="1">
      <c r="A756" s="6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ht="15.0" customHeight="1">
      <c r="A757" s="6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ht="15.0" customHeight="1">
      <c r="A758" s="6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ht="15.0" customHeight="1">
      <c r="A759" s="6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ht="15.0" customHeight="1">
      <c r="A760" s="6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ht="15.0" customHeight="1">
      <c r="A761" s="6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ht="15.0" customHeight="1">
      <c r="A762" s="6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ht="15.0" customHeight="1">
      <c r="A763" s="6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ht="15.0" customHeight="1">
      <c r="A764" s="6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ht="15.0" customHeight="1">
      <c r="A765" s="6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ht="15.0" customHeight="1">
      <c r="A766" s="6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ht="15.0" customHeight="1">
      <c r="A767" s="6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ht="15.0" customHeight="1">
      <c r="A768" s="6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ht="15.0" customHeight="1">
      <c r="A769" s="6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ht="15.0" customHeight="1">
      <c r="A770" s="6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ht="15.0" customHeight="1">
      <c r="A771" s="6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ht="15.0" customHeight="1">
      <c r="A772" s="6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ht="15.0" customHeight="1">
      <c r="A773" s="6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ht="15.0" customHeight="1">
      <c r="A774" s="6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ht="15.0" customHeight="1">
      <c r="A775" s="6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ht="15.0" customHeight="1">
      <c r="A776" s="6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ht="15.0" customHeight="1">
      <c r="A777" s="6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ht="15.0" customHeight="1">
      <c r="A778" s="6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ht="15.0" customHeight="1">
      <c r="A779" s="6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ht="15.0" customHeight="1">
      <c r="A780" s="6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ht="15.0" customHeight="1">
      <c r="A781" s="6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ht="15.0" customHeight="1">
      <c r="A782" s="6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ht="15.0" customHeight="1">
      <c r="A783" s="6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ht="15.0" customHeight="1">
      <c r="A784" s="6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ht="15.0" customHeight="1">
      <c r="A785" s="6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ht="15.0" customHeight="1">
      <c r="A786" s="6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ht="15.0" customHeight="1">
      <c r="A787" s="6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ht="15.0" customHeight="1">
      <c r="A788" s="6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ht="15.0" customHeight="1">
      <c r="A789" s="6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ht="15.0" customHeight="1">
      <c r="A790" s="6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ht="15.0" customHeight="1">
      <c r="A791" s="6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ht="15.0" customHeight="1">
      <c r="A792" s="6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ht="15.0" customHeight="1">
      <c r="A793" s="6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ht="15.0" customHeight="1">
      <c r="A794" s="6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ht="15.0" customHeight="1">
      <c r="A795" s="6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ht="15.0" customHeight="1">
      <c r="A796" s="6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ht="15.0" customHeight="1">
      <c r="A797" s="6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ht="15.0" customHeight="1">
      <c r="A798" s="6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ht="15.0" customHeight="1">
      <c r="A799" s="6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ht="15.0" customHeight="1">
      <c r="A800" s="6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ht="15.0" customHeight="1">
      <c r="A801" s="6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ht="15.0" customHeight="1">
      <c r="A802" s="6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ht="15.0" customHeight="1">
      <c r="A803" s="6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ht="15.0" customHeight="1">
      <c r="A804" s="6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ht="15.0" customHeight="1">
      <c r="A805" s="6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ht="15.0" customHeight="1">
      <c r="A806" s="6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ht="15.0" customHeight="1">
      <c r="A807" s="6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ht="15.0" customHeight="1">
      <c r="A808" s="6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ht="15.0" customHeight="1">
      <c r="A809" s="6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ht="15.0" customHeight="1">
      <c r="A810" s="6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ht="15.0" customHeight="1">
      <c r="A811" s="6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ht="15.0" customHeight="1">
      <c r="A812" s="6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ht="15.0" customHeight="1">
      <c r="A813" s="6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ht="15.0" customHeight="1">
      <c r="A814" s="6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ht="15.0" customHeight="1">
      <c r="A815" s="6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ht="15.0" customHeight="1">
      <c r="A816" s="6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ht="15.0" customHeight="1">
      <c r="A817" s="6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ht="15.0" customHeight="1">
      <c r="A818" s="6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ht="15.0" customHeight="1">
      <c r="A819" s="6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ht="15.0" customHeight="1">
      <c r="A820" s="6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ht="15.0" customHeight="1">
      <c r="A821" s="6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ht="15.0" customHeight="1">
      <c r="A822" s="6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ht="15.0" customHeight="1">
      <c r="A823" s="6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ht="15.0" customHeight="1">
      <c r="A824" s="6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ht="15.0" customHeight="1">
      <c r="A825" s="6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ht="15.0" customHeight="1">
      <c r="A826" s="6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ht="15.0" customHeight="1">
      <c r="A827" s="6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ht="15.0" customHeight="1">
      <c r="A828" s="6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ht="15.0" customHeight="1">
      <c r="A829" s="6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ht="15.0" customHeight="1">
      <c r="A830" s="6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ht="15.0" customHeight="1">
      <c r="A831" s="6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ht="15.0" customHeight="1">
      <c r="A832" s="6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ht="15.0" customHeight="1">
      <c r="A833" s="6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ht="15.0" customHeight="1">
      <c r="A834" s="6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ht="15.0" customHeight="1">
      <c r="A835" s="6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ht="15.0" customHeight="1">
      <c r="A836" s="6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ht="15.0" customHeight="1">
      <c r="A837" s="6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ht="15.0" customHeight="1">
      <c r="A838" s="6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ht="15.0" customHeight="1">
      <c r="A839" s="6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ht="15.0" customHeight="1">
      <c r="A840" s="6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ht="15.0" customHeight="1">
      <c r="A841" s="6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ht="15.0" customHeight="1">
      <c r="A842" s="6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ht="15.0" customHeight="1">
      <c r="A843" s="6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ht="15.0" customHeight="1">
      <c r="A844" s="6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ht="15.0" customHeight="1">
      <c r="A845" s="6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ht="15.0" customHeight="1">
      <c r="A846" s="6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ht="15.0" customHeight="1">
      <c r="A847" s="6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ht="15.0" customHeight="1">
      <c r="A848" s="6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ht="15.0" customHeight="1">
      <c r="A849" s="6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ht="15.0" customHeight="1">
      <c r="A850" s="6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ht="15.0" customHeight="1">
      <c r="A851" s="6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ht="15.0" customHeight="1">
      <c r="A852" s="6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ht="15.0" customHeight="1">
      <c r="A853" s="6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ht="15.0" customHeight="1">
      <c r="A854" s="6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ht="15.0" customHeight="1">
      <c r="A855" s="6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ht="15.0" customHeight="1">
      <c r="A856" s="6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ht="15.0" customHeight="1">
      <c r="A857" s="6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ht="15.0" customHeight="1">
      <c r="A858" s="6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ht="15.0" customHeight="1">
      <c r="A859" s="6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ht="15.0" customHeight="1">
      <c r="A860" s="6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ht="15.0" customHeight="1">
      <c r="A861" s="6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ht="15.0" customHeight="1">
      <c r="A862" s="6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ht="15.0" customHeight="1">
      <c r="A863" s="6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ht="15.0" customHeight="1">
      <c r="A864" s="6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ht="15.0" customHeight="1">
      <c r="A865" s="6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ht="15.0" customHeight="1">
      <c r="A866" s="6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ht="15.0" customHeight="1">
      <c r="A867" s="6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ht="15.0" customHeight="1">
      <c r="A868" s="6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ht="15.0" customHeight="1">
      <c r="A869" s="6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ht="15.0" customHeight="1">
      <c r="A870" s="6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ht="15.0" customHeight="1">
      <c r="A871" s="6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ht="15.0" customHeight="1">
      <c r="A872" s="6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ht="15.0" customHeight="1">
      <c r="A873" s="6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ht="15.0" customHeight="1">
      <c r="A874" s="6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ht="15.0" customHeight="1">
      <c r="A875" s="6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ht="15.0" customHeight="1">
      <c r="A876" s="6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ht="15.0" customHeight="1">
      <c r="A877" s="6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ht="15.0" customHeight="1">
      <c r="A878" s="6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ht="15.0" customHeight="1">
      <c r="A879" s="6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ht="15.0" customHeight="1">
      <c r="A880" s="6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ht="15.0" customHeight="1">
      <c r="A881" s="6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ht="15.0" customHeight="1">
      <c r="A882" s="6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ht="15.0" customHeight="1">
      <c r="A883" s="6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ht="15.0" customHeight="1">
      <c r="A884" s="6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ht="15.0" customHeight="1">
      <c r="A885" s="6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ht="15.0" customHeight="1">
      <c r="A886" s="6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ht="15.0" customHeight="1">
      <c r="A887" s="6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ht="15.0" customHeight="1">
      <c r="A888" s="6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ht="15.0" customHeight="1">
      <c r="A889" s="6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ht="15.0" customHeight="1">
      <c r="A890" s="6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ht="15.0" customHeight="1">
      <c r="A891" s="6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ht="15.0" customHeight="1">
      <c r="A892" s="6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ht="15.0" customHeight="1">
      <c r="A893" s="6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ht="15.0" customHeight="1">
      <c r="A894" s="6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ht="15.0" customHeight="1">
      <c r="A895" s="6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ht="15.0" customHeight="1">
      <c r="A896" s="6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ht="15.0" customHeight="1">
      <c r="A897" s="6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ht="15.0" customHeight="1">
      <c r="A898" s="6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ht="15.0" customHeight="1">
      <c r="A899" s="6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ht="15.0" customHeight="1">
      <c r="A900" s="6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ht="15.0" customHeight="1">
      <c r="A901" s="6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ht="15.0" customHeight="1">
      <c r="A902" s="6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ht="15.0" customHeight="1">
      <c r="A903" s="6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ht="15.0" customHeight="1">
      <c r="A904" s="6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ht="15.0" customHeight="1">
      <c r="A905" s="6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ht="15.0" customHeight="1">
      <c r="A906" s="6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ht="15.0" customHeight="1">
      <c r="A907" s="6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ht="15.0" customHeight="1">
      <c r="A908" s="6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ht="15.0" customHeight="1">
      <c r="A909" s="6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ht="15.0" customHeight="1">
      <c r="A910" s="6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ht="15.0" customHeight="1">
      <c r="A911" s="6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ht="15.0" customHeight="1">
      <c r="A912" s="6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ht="15.0" customHeight="1">
      <c r="A913" s="6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ht="15.0" customHeight="1">
      <c r="A914" s="6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ht="15.0" customHeight="1">
      <c r="A915" s="6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ht="15.0" customHeight="1">
      <c r="A916" s="6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ht="15.0" customHeight="1">
      <c r="A917" s="6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ht="15.0" customHeight="1">
      <c r="A918" s="6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ht="15.0" customHeight="1">
      <c r="A919" s="6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ht="15.0" customHeight="1">
      <c r="A920" s="6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ht="15.0" customHeight="1">
      <c r="A921" s="6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ht="15.0" customHeight="1">
      <c r="A922" s="6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ht="15.0" customHeight="1">
      <c r="A923" s="6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ht="15.0" customHeight="1">
      <c r="A924" s="6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ht="15.0" customHeight="1">
      <c r="A925" s="6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ht="15.0" customHeight="1">
      <c r="A926" s="6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ht="15.0" customHeight="1">
      <c r="A927" s="6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ht="15.0" customHeight="1">
      <c r="A928" s="6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ht="15.0" customHeight="1">
      <c r="A929" s="6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ht="15.0" customHeight="1">
      <c r="A930" s="6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ht="15.0" customHeight="1">
      <c r="A931" s="6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ht="15.0" customHeight="1">
      <c r="A932" s="6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ht="15.0" customHeight="1">
      <c r="A933" s="6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ht="15.0" customHeight="1">
      <c r="A934" s="6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ht="15.0" customHeight="1">
      <c r="A935" s="6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ht="15.0" customHeight="1">
      <c r="A936" s="6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ht="15.0" customHeight="1">
      <c r="A937" s="6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ht="15.0" customHeight="1">
      <c r="A938" s="6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ht="15.0" customHeight="1">
      <c r="A939" s="6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ht="15.0" customHeight="1">
      <c r="A940" s="6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ht="15.0" customHeight="1">
      <c r="A941" s="6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ht="15.0" customHeight="1">
      <c r="A942" s="6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ht="15.0" customHeight="1">
      <c r="A943" s="6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ht="15.0" customHeight="1">
      <c r="A944" s="6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ht="15.0" customHeight="1">
      <c r="A945" s="6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ht="15.0" customHeight="1">
      <c r="A946" s="6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ht="15.0" customHeight="1">
      <c r="A947" s="6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ht="15.0" customHeight="1">
      <c r="A948" s="6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ht="15.0" customHeight="1">
      <c r="A949" s="6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ht="15.0" customHeight="1">
      <c r="A950" s="6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ht="15.0" customHeight="1">
      <c r="A951" s="6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ht="15.0" customHeight="1">
      <c r="A952" s="6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ht="15.0" customHeight="1">
      <c r="A953" s="6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ht="15.0" customHeight="1">
      <c r="A954" s="6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ht="15.0" customHeight="1">
      <c r="A955" s="6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ht="15.0" customHeight="1">
      <c r="A956" s="6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ht="15.0" customHeight="1">
      <c r="A957" s="6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ht="15.0" customHeight="1">
      <c r="A958" s="6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ht="15.0" customHeight="1">
      <c r="A959" s="6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ht="15.0" customHeight="1">
      <c r="A960" s="6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ht="15.0" customHeight="1">
      <c r="A961" s="6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ht="15.0" customHeight="1">
      <c r="A962" s="6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ht="15.0" customHeight="1">
      <c r="A963" s="6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ht="15.0" customHeight="1">
      <c r="A964" s="6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ht="15.0" customHeight="1">
      <c r="A965" s="6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ht="15.0" customHeight="1">
      <c r="A966" s="6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ht="15.0" customHeight="1">
      <c r="A967" s="6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ht="15.0" customHeight="1">
      <c r="A968" s="6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ht="15.0" customHeight="1">
      <c r="A969" s="6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ht="15.0" customHeight="1">
      <c r="A970" s="6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ht="15.0" customHeight="1">
      <c r="A971" s="6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ht="15.0" customHeight="1">
      <c r="A972" s="6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ht="15.0" customHeight="1">
      <c r="A973" s="6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ht="15.0" customHeight="1">
      <c r="A974" s="6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ht="15.0" customHeight="1">
      <c r="A975" s="6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ht="15.0" customHeight="1">
      <c r="A976" s="6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ht="15.0" customHeight="1">
      <c r="A977" s="6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ht="15.0" customHeight="1">
      <c r="A978" s="6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ht="15.0" customHeight="1">
      <c r="A979" s="6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ht="15.0" customHeight="1">
      <c r="A980" s="6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ht="15.0" customHeight="1">
      <c r="A981" s="6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ht="15.0" customHeight="1">
      <c r="A982" s="6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ht="15.0" customHeight="1">
      <c r="A983" s="6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ht="15.0" customHeight="1">
      <c r="A984" s="6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ht="15.0" customHeight="1">
      <c r="A985" s="6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ht="15.0" customHeight="1">
      <c r="A986" s="6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ht="15.0" customHeight="1">
      <c r="A987" s="6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ht="15.0" customHeight="1">
      <c r="A988" s="6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ht="15.0" customHeight="1">
      <c r="A989" s="6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ht="15.0" customHeight="1">
      <c r="A990" s="6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ht="15.0" customHeight="1">
      <c r="A991" s="6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ht="15.0" customHeight="1">
      <c r="A992" s="6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ht="15.0" customHeight="1">
      <c r="A993" s="6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ht="15.0" customHeight="1">
      <c r="A994" s="6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ht="15.0" customHeight="1">
      <c r="A995" s="6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ht="15.0" customHeight="1">
      <c r="A996" s="6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ht="15.0" customHeight="1">
      <c r="A997" s="6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ht="15.0" customHeight="1">
      <c r="A998" s="6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ht="15.0" customHeight="1">
      <c r="A999" s="6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ht="15.0" customHeight="1">
      <c r="A1000" s="6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1.22" defaultRowHeight="15.0"/>
  <cols>
    <col customWidth="1" min="1" max="1" width="20.78"/>
    <col customWidth="1" min="2" max="2" width="17.67"/>
    <col customWidth="1" min="3" max="3" width="16.11"/>
    <col customWidth="1" min="4" max="4" width="21.67"/>
    <col customWidth="1" min="5" max="5" width="8.78"/>
    <col customWidth="1" min="6" max="6" width="5.78"/>
    <col customWidth="1" min="7" max="26" width="8.56"/>
  </cols>
  <sheetData>
    <row r="1" ht="15.0" customHeight="1">
      <c r="A1" s="71" t="s">
        <v>1</v>
      </c>
      <c r="B1" s="72" t="s">
        <v>3</v>
      </c>
      <c r="C1" s="72" t="s">
        <v>5</v>
      </c>
      <c r="D1" s="72" t="s">
        <v>7</v>
      </c>
      <c r="E1" s="6"/>
      <c r="F1" s="5" t="s">
        <v>12</v>
      </c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ht="15.0" customHeight="1">
      <c r="A2" s="73" t="s">
        <v>463</v>
      </c>
      <c r="B2" s="73" t="s">
        <v>16</v>
      </c>
      <c r="C2" s="73" t="s">
        <v>17</v>
      </c>
      <c r="D2" s="73" t="s">
        <v>464</v>
      </c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ht="15.0" customHeight="1">
      <c r="A3" s="74" t="s">
        <v>629</v>
      </c>
      <c r="B3" s="75"/>
      <c r="C3" s="75"/>
      <c r="D3" s="75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</row>
    <row r="4" ht="15.0" customHeight="1">
      <c r="A4" s="73" t="s">
        <v>20</v>
      </c>
      <c r="B4" s="73"/>
      <c r="C4" s="73"/>
      <c r="D4" s="73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ht="15.0" customHeight="1">
      <c r="A5" s="73" t="s">
        <v>465</v>
      </c>
      <c r="B5" s="73"/>
      <c r="C5" s="73"/>
      <c r="D5" s="73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ht="15.0" customHeight="1">
      <c r="A6" s="73" t="s">
        <v>466</v>
      </c>
      <c r="B6" s="73"/>
      <c r="C6" s="73"/>
      <c r="D6" s="73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ht="15.0" customHeight="1">
      <c r="A7" s="73"/>
      <c r="B7" s="73"/>
      <c r="C7" s="73"/>
      <c r="D7" s="73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ht="15.0" customHeight="1">
      <c r="A8" s="76" t="s">
        <v>604</v>
      </c>
      <c r="B8" s="76" t="s">
        <v>605</v>
      </c>
      <c r="C8" s="73"/>
      <c r="D8" s="76" t="s">
        <v>606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ht="15.0" customHeight="1">
      <c r="A9" s="73" t="s">
        <v>607</v>
      </c>
      <c r="B9" s="73" t="s">
        <v>608</v>
      </c>
      <c r="C9" s="73"/>
      <c r="D9" s="73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ht="15.0" customHeight="1">
      <c r="A10" s="73" t="s">
        <v>609</v>
      </c>
      <c r="B10" s="73" t="s">
        <v>610</v>
      </c>
      <c r="C10" s="73"/>
      <c r="D10" s="73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ht="15.0" customHeight="1">
      <c r="A11" s="74" t="s">
        <v>630</v>
      </c>
      <c r="B11" s="73" t="s">
        <v>612</v>
      </c>
      <c r="C11" s="73"/>
      <c r="D11" s="73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ht="15.0" customHeight="1">
      <c r="A12" s="73" t="s">
        <v>631</v>
      </c>
      <c r="B12" s="73" t="s">
        <v>614</v>
      </c>
      <c r="C12" s="73"/>
      <c r="D12" s="7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ht="15.0" customHeight="1">
      <c r="A13" s="73"/>
      <c r="B13" s="73"/>
      <c r="C13" s="73"/>
      <c r="D13" s="73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ht="15.0" customHeight="1">
      <c r="A14" s="73" t="s">
        <v>581</v>
      </c>
      <c r="B14" s="73" t="s">
        <v>582</v>
      </c>
      <c r="C14" s="73" t="s">
        <v>584</v>
      </c>
      <c r="D14" s="73" t="s">
        <v>307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ht="15.0" customHeight="1">
      <c r="A15" s="73" t="s">
        <v>585</v>
      </c>
      <c r="B15" s="73"/>
      <c r="C15" s="73"/>
      <c r="D15" s="73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ht="15.0" customHeight="1">
      <c r="A16" s="73" t="s">
        <v>587</v>
      </c>
      <c r="B16" s="73"/>
      <c r="C16" s="73"/>
      <c r="D16" s="73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ht="15.0" customHeight="1">
      <c r="A17" s="73" t="s">
        <v>632</v>
      </c>
      <c r="B17" s="73"/>
      <c r="C17" s="73"/>
      <c r="D17" s="73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ht="15.0" customHeight="1">
      <c r="A18" s="73" t="s">
        <v>167</v>
      </c>
      <c r="B18" s="73"/>
      <c r="C18" s="73"/>
      <c r="D18" s="73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ht="15.0" customHeight="1">
      <c r="A19" s="73"/>
      <c r="B19" s="73"/>
      <c r="C19" s="73"/>
      <c r="D19" s="73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ht="15.0" customHeight="1">
      <c r="A20" s="73" t="s">
        <v>601</v>
      </c>
      <c r="B20" s="73" t="s">
        <v>602</v>
      </c>
      <c r="C20" s="73" t="s">
        <v>603</v>
      </c>
      <c r="D20" s="73" t="s">
        <v>239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ht="15.0" customHeight="1">
      <c r="A21" s="73" t="s">
        <v>101</v>
      </c>
      <c r="B21" s="73" t="s">
        <v>237</v>
      </c>
      <c r="C21" s="73"/>
      <c r="D21" s="73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ht="15.0" customHeight="1">
      <c r="A22" s="73" t="s">
        <v>102</v>
      </c>
      <c r="B22" s="73" t="s">
        <v>240</v>
      </c>
      <c r="C22" s="73"/>
      <c r="D22" s="73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ht="15.0" customHeight="1">
      <c r="A23" s="73" t="s">
        <v>103</v>
      </c>
      <c r="B23" s="73" t="s">
        <v>243</v>
      </c>
      <c r="C23" s="73"/>
      <c r="D23" s="73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ht="15.0" customHeight="1">
      <c r="A24" s="73" t="s">
        <v>106</v>
      </c>
      <c r="B24" s="73" t="s">
        <v>247</v>
      </c>
      <c r="C24" s="73"/>
      <c r="D24" s="73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ht="15.0" customHeight="1">
      <c r="A25" s="73"/>
      <c r="B25" s="73"/>
      <c r="C25" s="73"/>
      <c r="D25" s="73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ht="15.0" customHeight="1">
      <c r="A26" s="73" t="s">
        <v>443</v>
      </c>
      <c r="B26" s="73" t="s">
        <v>444</v>
      </c>
      <c r="C26" s="73" t="s">
        <v>445</v>
      </c>
      <c r="D26" s="73" t="s">
        <v>446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ht="15.0" customHeight="1">
      <c r="A27" s="73" t="s">
        <v>447</v>
      </c>
      <c r="B27" s="73" t="s">
        <v>448</v>
      </c>
      <c r="C27" s="73"/>
      <c r="D27" s="73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ht="15.0" customHeight="1">
      <c r="A28" s="73" t="s">
        <v>450</v>
      </c>
      <c r="B28" s="73" t="s">
        <v>451</v>
      </c>
      <c r="C28" s="73"/>
      <c r="D28" s="73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ht="15.0" customHeight="1">
      <c r="A29" s="73" t="s">
        <v>452</v>
      </c>
      <c r="B29" s="73"/>
      <c r="C29" s="73"/>
      <c r="D29" s="73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ht="15.0" customHeight="1">
      <c r="A30" s="73" t="s">
        <v>453</v>
      </c>
      <c r="B30" s="73" t="s">
        <v>454</v>
      </c>
      <c r="C30" s="73"/>
      <c r="D30" s="73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ht="15.0" customHeight="1">
      <c r="A31" s="73"/>
      <c r="B31" s="73"/>
      <c r="C31" s="73"/>
      <c r="D31" s="73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ht="15.0" customHeight="1">
      <c r="A32" s="73" t="s">
        <v>589</v>
      </c>
      <c r="B32" s="73" t="s">
        <v>590</v>
      </c>
      <c r="C32" s="73" t="s">
        <v>591</v>
      </c>
      <c r="D32" s="73" t="s">
        <v>592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ht="15.0" customHeight="1">
      <c r="A33" s="73" t="s">
        <v>593</v>
      </c>
      <c r="B33" s="73" t="s">
        <v>594</v>
      </c>
      <c r="C33" s="73"/>
      <c r="D33" s="73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ht="15.0" customHeight="1">
      <c r="A34" s="73" t="s">
        <v>595</v>
      </c>
      <c r="B34" s="73" t="s">
        <v>596</v>
      </c>
      <c r="C34" s="73"/>
      <c r="D34" s="73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ht="15.0" customHeight="1">
      <c r="A35" s="73" t="s">
        <v>597</v>
      </c>
      <c r="B35" s="73" t="s">
        <v>598</v>
      </c>
      <c r="C35" s="73"/>
      <c r="D35" s="73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ht="15.0" customHeight="1">
      <c r="A36" s="73" t="s">
        <v>599</v>
      </c>
      <c r="B36" s="73" t="s">
        <v>600</v>
      </c>
      <c r="C36" s="73"/>
      <c r="D36" s="73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ht="15.0" customHeight="1">
      <c r="A37" s="73"/>
      <c r="B37" s="73"/>
      <c r="C37" s="73"/>
      <c r="D37" s="73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ht="15.0" customHeight="1">
      <c r="A38" s="73" t="s">
        <v>524</v>
      </c>
      <c r="B38" s="73" t="s">
        <v>525</v>
      </c>
      <c r="C38" s="73" t="s">
        <v>526</v>
      </c>
      <c r="D38" s="73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ht="15.0" customHeight="1">
      <c r="A39" s="73" t="s">
        <v>73</v>
      </c>
      <c r="B39" s="73" t="s">
        <v>527</v>
      </c>
      <c r="C39" s="73"/>
      <c r="D39" s="73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ht="15.0" customHeight="1">
      <c r="A40" s="73" t="s">
        <v>528</v>
      </c>
      <c r="B40" s="73" t="s">
        <v>529</v>
      </c>
      <c r="C40" s="73"/>
      <c r="D40" s="73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ht="15.0" customHeight="1">
      <c r="A41" s="73" t="s">
        <v>530</v>
      </c>
      <c r="B41" s="73"/>
      <c r="C41" s="73"/>
      <c r="D41" s="73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ht="15.0" customHeight="1">
      <c r="A42" s="73" t="s">
        <v>531</v>
      </c>
      <c r="B42" s="73"/>
      <c r="C42" s="73"/>
      <c r="D42" s="73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ht="15.0" customHeight="1">
      <c r="A43" s="73"/>
      <c r="B43" s="73"/>
      <c r="C43" s="73"/>
      <c r="D43" s="73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ht="15.0" customHeight="1">
      <c r="A44" s="73" t="s">
        <v>411</v>
      </c>
      <c r="B44" s="73" t="s">
        <v>412</v>
      </c>
      <c r="C44" s="73" t="s">
        <v>413</v>
      </c>
      <c r="D44" s="73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15.0" customHeight="1">
      <c r="A45" s="73" t="s">
        <v>414</v>
      </c>
      <c r="B45" s="73"/>
      <c r="C45" s="73"/>
      <c r="D45" s="73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15.0" customHeight="1">
      <c r="A46" s="73" t="s">
        <v>415</v>
      </c>
      <c r="B46" s="73"/>
      <c r="C46" s="73"/>
      <c r="D46" s="73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ht="15.0" customHeight="1">
      <c r="A47" s="73" t="s">
        <v>416</v>
      </c>
      <c r="B47" s="73"/>
      <c r="C47" s="73"/>
      <c r="D47" s="73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15.0" customHeight="1">
      <c r="A48" s="73" t="s">
        <v>417</v>
      </c>
      <c r="B48" s="73"/>
      <c r="C48" s="73"/>
      <c r="D48" s="73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15.0" customHeight="1">
      <c r="A49" s="73"/>
      <c r="B49" s="73"/>
      <c r="C49" s="73"/>
      <c r="D49" s="73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5.0" customHeight="1">
      <c r="A50" s="73" t="s">
        <v>615</v>
      </c>
      <c r="B50" s="73" t="s">
        <v>616</v>
      </c>
      <c r="C50" s="73" t="s">
        <v>317</v>
      </c>
      <c r="D50" s="73" t="s">
        <v>617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15.0" customHeight="1">
      <c r="A51" s="73" t="s">
        <v>618</v>
      </c>
      <c r="B51" s="73"/>
      <c r="C51" s="73"/>
      <c r="D51" s="73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5.0" customHeight="1">
      <c r="A52" s="73" t="s">
        <v>619</v>
      </c>
      <c r="B52" s="73"/>
      <c r="C52" s="73"/>
      <c r="D52" s="73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5.0" customHeight="1">
      <c r="A53" s="73" t="s">
        <v>620</v>
      </c>
      <c r="B53" s="73"/>
      <c r="C53" s="73"/>
      <c r="D53" s="73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5.0" customHeight="1">
      <c r="A54" s="73" t="s">
        <v>621</v>
      </c>
      <c r="B54" s="73"/>
      <c r="C54" s="73"/>
      <c r="D54" s="73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5.0" customHeight="1">
      <c r="A55" s="73"/>
      <c r="B55" s="73"/>
      <c r="C55" s="73"/>
      <c r="D55" s="73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5.0" customHeight="1">
      <c r="A56" s="73" t="s">
        <v>555</v>
      </c>
      <c r="B56" s="73"/>
      <c r="C56" s="73" t="s">
        <v>633</v>
      </c>
      <c r="D56" s="73" t="s">
        <v>556</v>
      </c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5.0" customHeight="1">
      <c r="A57" s="73" t="s">
        <v>557</v>
      </c>
      <c r="B57" s="73"/>
      <c r="C57" s="73"/>
      <c r="D57" s="73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5.0" customHeight="1">
      <c r="A58" s="73" t="s">
        <v>226</v>
      </c>
      <c r="B58" s="73"/>
      <c r="C58" s="73"/>
      <c r="D58" s="73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5.0" customHeight="1">
      <c r="A59" s="73" t="s">
        <v>228</v>
      </c>
      <c r="B59" s="73"/>
      <c r="C59" s="73"/>
      <c r="D59" s="73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5.0" customHeight="1">
      <c r="A60" s="73" t="s">
        <v>559</v>
      </c>
      <c r="B60" s="73"/>
      <c r="C60" s="73"/>
      <c r="D60" s="73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5.0" customHeight="1">
      <c r="A61" s="73"/>
      <c r="B61" s="73"/>
      <c r="C61" s="73"/>
      <c r="D61" s="73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5.0" customHeight="1">
      <c r="A62" s="73" t="s">
        <v>532</v>
      </c>
      <c r="B62" s="73" t="s">
        <v>533</v>
      </c>
      <c r="C62" s="73" t="s">
        <v>534</v>
      </c>
      <c r="D62" s="73" t="s">
        <v>535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5.0" customHeight="1">
      <c r="A63" s="73" t="s">
        <v>536</v>
      </c>
      <c r="B63" s="73"/>
      <c r="C63" s="73"/>
      <c r="D63" s="73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5.0" customHeight="1">
      <c r="A64" s="73" t="s">
        <v>195</v>
      </c>
      <c r="B64" s="73"/>
      <c r="C64" s="73"/>
      <c r="D64" s="73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5.0" customHeight="1">
      <c r="A65" s="73" t="s">
        <v>537</v>
      </c>
      <c r="B65" s="73"/>
      <c r="C65" s="73"/>
      <c r="D65" s="73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5.0" customHeight="1">
      <c r="A66" s="73" t="s">
        <v>538</v>
      </c>
      <c r="B66" s="73"/>
      <c r="C66" s="73"/>
      <c r="D66" s="73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5.0" customHeight="1">
      <c r="A67" s="73"/>
      <c r="B67" s="73"/>
      <c r="C67" s="73"/>
      <c r="D67" s="73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5.0" customHeight="1">
      <c r="A68" s="73" t="s">
        <v>218</v>
      </c>
      <c r="B68" s="73" t="s">
        <v>338</v>
      </c>
      <c r="C68" s="73" t="s">
        <v>339</v>
      </c>
      <c r="D68" s="73" t="s">
        <v>455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5.0" customHeight="1">
      <c r="A69" s="73" t="s">
        <v>456</v>
      </c>
      <c r="B69" s="73" t="s">
        <v>457</v>
      </c>
      <c r="C69" s="73"/>
      <c r="D69" s="73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5.0" customHeight="1">
      <c r="A70" s="73" t="s">
        <v>459</v>
      </c>
      <c r="B70" s="73" t="s">
        <v>460</v>
      </c>
      <c r="C70" s="73"/>
      <c r="D70" s="73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5.0" customHeight="1">
      <c r="A71" s="73" t="s">
        <v>222</v>
      </c>
      <c r="B71" s="73" t="s">
        <v>461</v>
      </c>
      <c r="C71" s="73"/>
      <c r="D71" s="73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5.0" customHeight="1">
      <c r="A72" s="73" t="s">
        <v>462</v>
      </c>
      <c r="B72" s="73"/>
      <c r="C72" s="73"/>
      <c r="D72" s="73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5.0" customHeight="1">
      <c r="A73" s="73"/>
      <c r="B73" s="73"/>
      <c r="C73" s="73"/>
      <c r="D73" s="73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5.0" customHeight="1">
      <c r="A74" s="73" t="s">
        <v>56</v>
      </c>
      <c r="B74" s="73" t="s">
        <v>151</v>
      </c>
      <c r="C74" s="73" t="s">
        <v>573</v>
      </c>
      <c r="D74" s="73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5.0" customHeight="1">
      <c r="A75" s="73" t="s">
        <v>55</v>
      </c>
      <c r="B75" s="73"/>
      <c r="C75" s="73"/>
      <c r="D75" s="73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5.0" customHeight="1">
      <c r="A76" s="73" t="s">
        <v>574</v>
      </c>
      <c r="B76" s="73"/>
      <c r="C76" s="73"/>
      <c r="D76" s="73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5.0" customHeight="1">
      <c r="A77" s="73" t="s">
        <v>488</v>
      </c>
      <c r="B77" s="73"/>
      <c r="C77" s="73"/>
      <c r="D77" s="73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5.0" customHeight="1">
      <c r="A78" s="73" t="s">
        <v>575</v>
      </c>
      <c r="B78" s="73"/>
      <c r="C78" s="73"/>
      <c r="D78" s="73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5.0" customHeight="1">
      <c r="A79" s="73"/>
      <c r="B79" s="73"/>
      <c r="C79" s="73"/>
      <c r="D79" s="73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5.0" customHeight="1">
      <c r="A80" s="73" t="s">
        <v>60</v>
      </c>
      <c r="B80" s="73" t="s">
        <v>152</v>
      </c>
      <c r="C80" s="73" t="s">
        <v>153</v>
      </c>
      <c r="D80" s="73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5.0" customHeight="1">
      <c r="A81" s="73" t="s">
        <v>62</v>
      </c>
      <c r="B81" s="73"/>
      <c r="C81" s="73"/>
      <c r="D81" s="73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5.0" customHeight="1">
      <c r="A82" s="73" t="s">
        <v>404</v>
      </c>
      <c r="B82" s="73"/>
      <c r="C82" s="73"/>
      <c r="D82" s="73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5.0" customHeight="1">
      <c r="A83" s="73" t="s">
        <v>405</v>
      </c>
      <c r="B83" s="73"/>
      <c r="C83" s="73"/>
      <c r="D83" s="73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5.0" customHeight="1">
      <c r="A84" s="73" t="s">
        <v>406</v>
      </c>
      <c r="B84" s="73"/>
      <c r="C84" s="73"/>
      <c r="D84" s="73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5.0" customHeight="1">
      <c r="A85" s="73"/>
      <c r="B85" s="73"/>
      <c r="C85" s="73"/>
      <c r="D85" s="73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5.0" customHeight="1">
      <c r="A86" s="73" t="s">
        <v>267</v>
      </c>
      <c r="B86" s="73" t="s">
        <v>543</v>
      </c>
      <c r="C86" s="73"/>
      <c r="D86" s="73" t="s">
        <v>361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5.0" customHeight="1">
      <c r="A87" s="73" t="s">
        <v>269</v>
      </c>
      <c r="B87" s="73"/>
      <c r="C87" s="73"/>
      <c r="D87" s="73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5.0" customHeight="1">
      <c r="A88" s="73" t="s">
        <v>544</v>
      </c>
      <c r="B88" s="73"/>
      <c r="C88" s="73"/>
      <c r="D88" s="73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5.0" customHeight="1">
      <c r="A89" s="73" t="s">
        <v>545</v>
      </c>
      <c r="B89" s="73"/>
      <c r="C89" s="73"/>
      <c r="D89" s="73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5.0" customHeight="1">
      <c r="A90" s="73" t="s">
        <v>546</v>
      </c>
      <c r="B90" s="73"/>
      <c r="C90" s="73"/>
      <c r="D90" s="73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5.0" customHeight="1">
      <c r="A91" s="73"/>
      <c r="B91" s="73"/>
      <c r="C91" s="73"/>
      <c r="D91" s="73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5.0" customHeight="1">
      <c r="A92" s="73" t="s">
        <v>509</v>
      </c>
      <c r="B92" s="73" t="s">
        <v>510</v>
      </c>
      <c r="C92" s="73" t="s">
        <v>511</v>
      </c>
      <c r="D92" s="73" t="s">
        <v>511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5.0" customHeight="1">
      <c r="A93" s="73" t="s">
        <v>512</v>
      </c>
      <c r="B93" s="73"/>
      <c r="C93" s="73"/>
      <c r="D93" s="73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5.0" customHeight="1">
      <c r="A94" s="73" t="s">
        <v>374</v>
      </c>
      <c r="B94" s="73"/>
      <c r="C94" s="73"/>
      <c r="D94" s="73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5.0" customHeight="1">
      <c r="A95" s="73" t="s">
        <v>514</v>
      </c>
      <c r="B95" s="73"/>
      <c r="C95" s="73"/>
      <c r="D95" s="73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5.0" customHeight="1">
      <c r="A96" s="73" t="s">
        <v>515</v>
      </c>
      <c r="B96" s="73"/>
      <c r="C96" s="73"/>
      <c r="D96" s="73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5.0" customHeight="1">
      <c r="A97" s="73"/>
      <c r="B97" s="73"/>
      <c r="C97" s="73"/>
      <c r="D97" s="73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5.0" customHeight="1">
      <c r="A98" s="73" t="s">
        <v>262</v>
      </c>
      <c r="B98" s="73" t="s">
        <v>576</v>
      </c>
      <c r="C98" s="73" t="s">
        <v>577</v>
      </c>
      <c r="D98" s="73" t="s">
        <v>355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5.0" customHeight="1">
      <c r="A99" s="73" t="s">
        <v>578</v>
      </c>
      <c r="B99" s="73"/>
      <c r="C99" s="73"/>
      <c r="D99" s="73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5.0" customHeight="1">
      <c r="A100" s="73" t="s">
        <v>579</v>
      </c>
      <c r="B100" s="73"/>
      <c r="C100" s="73"/>
      <c r="D100" s="73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5.0" customHeight="1">
      <c r="A101" s="73" t="s">
        <v>260</v>
      </c>
      <c r="B101" s="73"/>
      <c r="C101" s="73"/>
      <c r="D101" s="73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5.0" customHeight="1">
      <c r="A102" s="73" t="s">
        <v>580</v>
      </c>
      <c r="B102" s="73"/>
      <c r="C102" s="73"/>
      <c r="D102" s="73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5.0" customHeight="1">
      <c r="A103" s="73"/>
      <c r="B103" s="73"/>
      <c r="C103" s="73"/>
      <c r="D103" s="73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5.0" customHeight="1">
      <c r="A104" s="73" t="s">
        <v>497</v>
      </c>
      <c r="B104" s="73" t="s">
        <v>498</v>
      </c>
      <c r="C104" s="73" t="s">
        <v>634</v>
      </c>
      <c r="D104" s="73" t="s">
        <v>499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5.0" customHeight="1">
      <c r="A105" s="73" t="s">
        <v>108</v>
      </c>
      <c r="B105" s="73"/>
      <c r="C105" s="73"/>
      <c r="D105" s="73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5.0" customHeight="1">
      <c r="A106" s="73" t="s">
        <v>109</v>
      </c>
      <c r="B106" s="73"/>
      <c r="C106" s="73"/>
      <c r="D106" s="73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5.0" customHeight="1">
      <c r="A107" s="73" t="s">
        <v>500</v>
      </c>
      <c r="B107" s="73"/>
      <c r="C107" s="73"/>
      <c r="D107" s="73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5.0" customHeight="1">
      <c r="A108" s="73" t="s">
        <v>635</v>
      </c>
      <c r="B108" s="73"/>
      <c r="C108" s="73"/>
      <c r="D108" s="73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5.0" customHeight="1">
      <c r="A109" s="73"/>
      <c r="B109" s="73"/>
      <c r="C109" s="73"/>
      <c r="D109" s="73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5.0" customHeight="1">
      <c r="A110" s="73" t="s">
        <v>471</v>
      </c>
      <c r="B110" s="73" t="s">
        <v>472</v>
      </c>
      <c r="C110" s="73" t="s">
        <v>473</v>
      </c>
      <c r="D110" s="73" t="s">
        <v>474</v>
      </c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5.0" customHeight="1">
      <c r="A111" s="73" t="s">
        <v>475</v>
      </c>
      <c r="B111" s="73"/>
      <c r="C111" s="73"/>
      <c r="D111" s="73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5.0" customHeight="1">
      <c r="A112" s="73" t="s">
        <v>478</v>
      </c>
      <c r="B112" s="73"/>
      <c r="C112" s="73"/>
      <c r="D112" s="73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5.0" customHeight="1">
      <c r="A113" s="73" t="s">
        <v>479</v>
      </c>
      <c r="B113" s="73"/>
      <c r="C113" s="73"/>
      <c r="D113" s="73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5.0" customHeight="1">
      <c r="A114" s="73" t="s">
        <v>480</v>
      </c>
      <c r="B114" s="73"/>
      <c r="C114" s="73"/>
      <c r="D114" s="73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5.0" customHeight="1">
      <c r="A115" s="73"/>
      <c r="B115" s="73"/>
      <c r="C115" s="73"/>
      <c r="D115" s="73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5.0" customHeight="1">
      <c r="A116" s="73" t="s">
        <v>561</v>
      </c>
      <c r="B116" s="73" t="s">
        <v>562</v>
      </c>
      <c r="C116" s="73" t="s">
        <v>563</v>
      </c>
      <c r="D116" s="73" t="s">
        <v>636</v>
      </c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5.0" customHeight="1">
      <c r="A117" s="73" t="s">
        <v>565</v>
      </c>
      <c r="B117" s="73"/>
      <c r="C117" s="73"/>
      <c r="D117" s="73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5.0" customHeight="1">
      <c r="A118" s="73" t="s">
        <v>566</v>
      </c>
      <c r="B118" s="73"/>
      <c r="C118" s="73"/>
      <c r="D118" s="73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5.0" customHeight="1">
      <c r="A119" s="73" t="s">
        <v>567</v>
      </c>
      <c r="B119" s="73"/>
      <c r="C119" s="73"/>
      <c r="D119" s="73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5.0" customHeight="1">
      <c r="A120" s="73" t="s">
        <v>568</v>
      </c>
      <c r="B120" s="73"/>
      <c r="C120" s="73"/>
      <c r="D120" s="73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5.0" customHeight="1">
      <c r="A121" s="73"/>
      <c r="B121" s="73"/>
      <c r="C121" s="73"/>
      <c r="D121" s="73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5.0" customHeight="1">
      <c r="A122" s="73" t="s">
        <v>118</v>
      </c>
      <c r="B122" s="73" t="s">
        <v>264</v>
      </c>
      <c r="C122" s="73" t="s">
        <v>520</v>
      </c>
      <c r="D122" s="73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5.0" customHeight="1">
      <c r="A123" s="73" t="s">
        <v>521</v>
      </c>
      <c r="B123" s="73"/>
      <c r="C123" s="73"/>
      <c r="D123" s="73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5.0" customHeight="1">
      <c r="A124" s="73" t="s">
        <v>522</v>
      </c>
      <c r="B124" s="73"/>
      <c r="C124" s="73"/>
      <c r="D124" s="73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5.0" customHeight="1">
      <c r="A125" s="73" t="s">
        <v>123</v>
      </c>
      <c r="B125" s="73"/>
      <c r="C125" s="73"/>
      <c r="D125" s="73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5.0" customHeight="1">
      <c r="A126" s="73" t="s">
        <v>523</v>
      </c>
      <c r="B126" s="73"/>
      <c r="C126" s="73"/>
      <c r="D126" s="73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5.0" customHeight="1">
      <c r="A127" s="73"/>
      <c r="B127" s="73"/>
      <c r="C127" s="73"/>
      <c r="D127" s="73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5.0" customHeight="1">
      <c r="A128" s="73" t="s">
        <v>436</v>
      </c>
      <c r="B128" s="73" t="s">
        <v>437</v>
      </c>
      <c r="C128" s="73" t="s">
        <v>438</v>
      </c>
      <c r="D128" s="73" t="s">
        <v>438</v>
      </c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5.0" customHeight="1">
      <c r="A129" s="73" t="s">
        <v>439</v>
      </c>
      <c r="B129" s="73"/>
      <c r="C129" s="73"/>
      <c r="D129" s="73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5.0" customHeight="1">
      <c r="A130" s="73" t="s">
        <v>440</v>
      </c>
      <c r="B130" s="73"/>
      <c r="C130" s="73"/>
      <c r="D130" s="73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5.0" customHeight="1">
      <c r="A131" s="73" t="s">
        <v>206</v>
      </c>
      <c r="B131" s="73" t="s">
        <v>441</v>
      </c>
      <c r="C131" s="73"/>
      <c r="D131" s="73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5.0" customHeight="1">
      <c r="A132" s="73" t="s">
        <v>442</v>
      </c>
      <c r="B132" s="73"/>
      <c r="C132" s="73"/>
      <c r="D132" s="73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5.0" customHeight="1">
      <c r="A133" s="73"/>
      <c r="B133" s="73"/>
      <c r="C133" s="73"/>
      <c r="D133" s="73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5.0" customHeight="1">
      <c r="A134" s="73" t="s">
        <v>78</v>
      </c>
      <c r="B134" s="73"/>
      <c r="C134" s="73" t="s">
        <v>370</v>
      </c>
      <c r="D134" s="73" t="s">
        <v>516</v>
      </c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5.0" customHeight="1">
      <c r="A135" s="73" t="s">
        <v>282</v>
      </c>
      <c r="B135" s="73"/>
      <c r="C135" s="73"/>
      <c r="D135" s="73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5.0" customHeight="1">
      <c r="A136" s="73" t="s">
        <v>517</v>
      </c>
      <c r="B136" s="73"/>
      <c r="C136" s="73"/>
      <c r="D136" s="73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5.0" customHeight="1">
      <c r="A137" s="73" t="s">
        <v>518</v>
      </c>
      <c r="B137" s="73"/>
      <c r="C137" s="73"/>
      <c r="D137" s="73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5.0" customHeight="1">
      <c r="A138" s="73" t="s">
        <v>519</v>
      </c>
      <c r="B138" s="73"/>
      <c r="C138" s="73"/>
      <c r="D138" s="73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5.0" customHeight="1">
      <c r="A139" s="73"/>
      <c r="B139" s="73"/>
      <c r="C139" s="73"/>
      <c r="D139" s="73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5.0" customHeight="1">
      <c r="A140" s="73" t="s">
        <v>242</v>
      </c>
      <c r="B140" s="73"/>
      <c r="C140" s="73" t="s">
        <v>350</v>
      </c>
      <c r="D140" s="73" t="s">
        <v>407</v>
      </c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5.0" customHeight="1">
      <c r="A141" s="73" t="s">
        <v>408</v>
      </c>
      <c r="B141" s="73"/>
      <c r="C141" s="73"/>
      <c r="D141" s="73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5.0" customHeight="1">
      <c r="A142" s="73" t="s">
        <v>409</v>
      </c>
      <c r="B142" s="73"/>
      <c r="C142" s="73"/>
      <c r="D142" s="73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5.0" customHeight="1">
      <c r="A143" s="73" t="s">
        <v>244</v>
      </c>
      <c r="B143" s="73"/>
      <c r="C143" s="73"/>
      <c r="D143" s="73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5.0" customHeight="1">
      <c r="A144" s="73" t="s">
        <v>410</v>
      </c>
      <c r="B144" s="73"/>
      <c r="C144" s="73"/>
      <c r="D144" s="73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5.0" customHeight="1">
      <c r="A145" s="73"/>
      <c r="B145" s="73"/>
      <c r="C145" s="73"/>
      <c r="D145" s="73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5.0" customHeight="1">
      <c r="A146" s="73" t="s">
        <v>418</v>
      </c>
      <c r="B146" s="73" t="s">
        <v>255</v>
      </c>
      <c r="C146" s="73" t="s">
        <v>419</v>
      </c>
      <c r="D146" s="73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5.0" customHeight="1">
      <c r="A147" s="73" t="s">
        <v>420</v>
      </c>
      <c r="B147" s="73"/>
      <c r="C147" s="73"/>
      <c r="D147" s="73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5.0" customHeight="1">
      <c r="A148" s="73" t="s">
        <v>422</v>
      </c>
      <c r="B148" s="73"/>
      <c r="C148" s="73"/>
      <c r="D148" s="73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5.0" customHeight="1">
      <c r="A149" s="73" t="s">
        <v>116</v>
      </c>
      <c r="B149" s="73"/>
      <c r="C149" s="73"/>
      <c r="D149" s="73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5.0" customHeight="1">
      <c r="A150" s="73" t="s">
        <v>423</v>
      </c>
      <c r="B150" s="73"/>
      <c r="C150" s="73"/>
      <c r="D150" s="73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5.0" customHeight="1">
      <c r="A151" s="73"/>
      <c r="B151" s="73"/>
      <c r="C151" s="73"/>
      <c r="D151" s="73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5.0" customHeight="1">
      <c r="A152" s="73" t="s">
        <v>424</v>
      </c>
      <c r="B152" s="73" t="s">
        <v>294</v>
      </c>
      <c r="C152" s="73" t="s">
        <v>292</v>
      </c>
      <c r="D152" s="73" t="s">
        <v>293</v>
      </c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5.0" customHeight="1">
      <c r="A153" s="73" t="s">
        <v>138</v>
      </c>
      <c r="B153" s="73"/>
      <c r="C153" s="73"/>
      <c r="D153" s="73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5.0" customHeight="1">
      <c r="A154" s="73" t="s">
        <v>425</v>
      </c>
      <c r="B154" s="73"/>
      <c r="C154" s="73"/>
      <c r="D154" s="73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5.0" customHeight="1">
      <c r="A155" s="73" t="s">
        <v>426</v>
      </c>
      <c r="B155" s="73"/>
      <c r="C155" s="73"/>
      <c r="D155" s="73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5.0" customHeight="1">
      <c r="A156" s="73" t="s">
        <v>427</v>
      </c>
      <c r="B156" s="73"/>
      <c r="C156" s="73"/>
      <c r="D156" s="73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5.0" customHeight="1">
      <c r="A157" s="73"/>
      <c r="B157" s="73"/>
      <c r="C157" s="73"/>
      <c r="D157" s="73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5.0" customHeight="1">
      <c r="A158" s="73" t="s">
        <v>40</v>
      </c>
      <c r="B158" s="73" t="s">
        <v>539</v>
      </c>
      <c r="C158" s="73" t="s">
        <v>249</v>
      </c>
      <c r="D158" s="73" t="s">
        <v>92</v>
      </c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5.0" customHeight="1">
      <c r="A159" s="73" t="s">
        <v>540</v>
      </c>
      <c r="B159" s="73"/>
      <c r="C159" s="73"/>
      <c r="D159" s="73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5.0" customHeight="1">
      <c r="A160" s="73" t="s">
        <v>541</v>
      </c>
      <c r="B160" s="73"/>
      <c r="C160" s="73"/>
      <c r="D160" s="73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5.0" customHeight="1">
      <c r="A161" s="73" t="s">
        <v>43</v>
      </c>
      <c r="B161" s="73"/>
      <c r="C161" s="73"/>
      <c r="D161" s="73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5.0" customHeight="1">
      <c r="A162" s="73" t="s">
        <v>542</v>
      </c>
      <c r="B162" s="73"/>
      <c r="C162" s="73"/>
      <c r="D162" s="73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5.0" customHeight="1">
      <c r="A163" s="73"/>
      <c r="B163" s="73"/>
      <c r="C163" s="73"/>
      <c r="D163" s="73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5.0" customHeight="1">
      <c r="A164" s="73" t="s">
        <v>502</v>
      </c>
      <c r="B164" s="73" t="s">
        <v>296</v>
      </c>
      <c r="C164" s="73"/>
      <c r="D164" s="73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5.0" customHeight="1">
      <c r="A165" s="74" t="s">
        <v>637</v>
      </c>
      <c r="B165" s="73"/>
      <c r="C165" s="73"/>
      <c r="D165" s="73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5.0" customHeight="1">
      <c r="A166" s="73" t="s">
        <v>504</v>
      </c>
      <c r="B166" s="73"/>
      <c r="C166" s="73"/>
      <c r="D166" s="73" t="s">
        <v>298</v>
      </c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5.0" customHeight="1">
      <c r="A167" s="73" t="s">
        <v>506</v>
      </c>
      <c r="B167" s="73"/>
      <c r="C167" s="73"/>
      <c r="D167" s="73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5.0" customHeight="1">
      <c r="A168" s="73" t="s">
        <v>507</v>
      </c>
      <c r="B168" s="73"/>
      <c r="C168" s="73"/>
      <c r="D168" s="73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5.0" customHeight="1">
      <c r="A169" s="73"/>
      <c r="B169" s="73"/>
      <c r="C169" s="73"/>
      <c r="D169" s="73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5.0" customHeight="1">
      <c r="A170" s="73" t="s">
        <v>203</v>
      </c>
      <c r="B170" s="73" t="s">
        <v>324</v>
      </c>
      <c r="C170" s="73" t="s">
        <v>48</v>
      </c>
      <c r="D170" s="73" t="s">
        <v>569</v>
      </c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5.0" customHeight="1">
      <c r="A171" s="73" t="s">
        <v>570</v>
      </c>
      <c r="B171" s="73"/>
      <c r="C171" s="73"/>
      <c r="D171" s="73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5.0" customHeight="1">
      <c r="A172" s="73" t="s">
        <v>571</v>
      </c>
      <c r="B172" s="73"/>
      <c r="C172" s="73"/>
      <c r="D172" s="73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5.0" customHeight="1">
      <c r="A173" s="73" t="s">
        <v>572</v>
      </c>
      <c r="B173" s="73"/>
      <c r="C173" s="73"/>
      <c r="D173" s="73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5.0" customHeight="1">
      <c r="A174" s="73" t="s">
        <v>208</v>
      </c>
      <c r="B174" s="73"/>
      <c r="C174" s="73"/>
      <c r="D174" s="73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5.0" customHeight="1">
      <c r="A175" s="73"/>
      <c r="B175" s="73"/>
      <c r="C175" s="73"/>
      <c r="D175" s="73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5.0" customHeight="1">
      <c r="A176" s="73" t="s">
        <v>428</v>
      </c>
      <c r="B176" s="73" t="s">
        <v>429</v>
      </c>
      <c r="C176" s="73" t="s">
        <v>430</v>
      </c>
      <c r="D176" s="73" t="s">
        <v>431</v>
      </c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5.0" customHeight="1">
      <c r="A177" s="73" t="s">
        <v>432</v>
      </c>
      <c r="B177" s="73"/>
      <c r="C177" s="73"/>
      <c r="D177" s="73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5.0" customHeight="1">
      <c r="A178" s="73" t="s">
        <v>433</v>
      </c>
      <c r="B178" s="73"/>
      <c r="C178" s="73"/>
      <c r="D178" s="73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5.0" customHeight="1">
      <c r="A179" s="73" t="s">
        <v>434</v>
      </c>
      <c r="B179" s="73"/>
      <c r="C179" s="73"/>
      <c r="D179" s="73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5.0" customHeight="1">
      <c r="A180" s="73" t="s">
        <v>435</v>
      </c>
      <c r="B180" s="73"/>
      <c r="C180" s="73"/>
      <c r="D180" s="73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5.0" customHeight="1">
      <c r="A181" s="73"/>
      <c r="B181" s="73"/>
      <c r="C181" s="73"/>
      <c r="D181" s="73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5.0" customHeight="1">
      <c r="A182" s="73" t="s">
        <v>622</v>
      </c>
      <c r="B182" s="73" t="s">
        <v>623</v>
      </c>
      <c r="C182" s="73" t="s">
        <v>365</v>
      </c>
      <c r="D182" s="73" t="s">
        <v>624</v>
      </c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5.0" customHeight="1">
      <c r="A183" s="73" t="s">
        <v>625</v>
      </c>
      <c r="B183" s="73"/>
      <c r="C183" s="73"/>
      <c r="D183" s="73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5.0" customHeight="1">
      <c r="A184" s="73" t="s">
        <v>626</v>
      </c>
      <c r="B184" s="73"/>
      <c r="C184" s="73"/>
      <c r="D184" s="73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5.0" customHeight="1">
      <c r="A185" s="73" t="s">
        <v>627</v>
      </c>
      <c r="B185" s="73"/>
      <c r="C185" s="73"/>
      <c r="D185" s="73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5.0" customHeight="1">
      <c r="A186" s="73" t="s">
        <v>628</v>
      </c>
      <c r="B186" s="73"/>
      <c r="C186" s="73"/>
      <c r="D186" s="73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5.0" customHeight="1">
      <c r="A187" s="73"/>
      <c r="B187" s="73"/>
      <c r="C187" s="73"/>
      <c r="D187" s="73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5.0" customHeight="1">
      <c r="A188" s="73" t="s">
        <v>93</v>
      </c>
      <c r="B188" s="73" t="s">
        <v>219</v>
      </c>
      <c r="C188" s="73" t="s">
        <v>638</v>
      </c>
      <c r="D188" s="73" t="s">
        <v>492</v>
      </c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5.0" customHeight="1">
      <c r="A189" s="73" t="s">
        <v>493</v>
      </c>
      <c r="B189" s="73"/>
      <c r="C189" s="73"/>
      <c r="D189" s="73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5.0" customHeight="1">
      <c r="A190" s="73" t="s">
        <v>494</v>
      </c>
      <c r="B190" s="73"/>
      <c r="C190" s="73"/>
      <c r="D190" s="73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5.0" customHeight="1">
      <c r="A191" s="73" t="s">
        <v>495</v>
      </c>
      <c r="B191" s="73"/>
      <c r="C191" s="73"/>
      <c r="D191" s="73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5.0" customHeight="1">
      <c r="A192" s="73" t="s">
        <v>496</v>
      </c>
      <c r="B192" s="73"/>
      <c r="C192" s="73"/>
      <c r="D192" s="73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5.0" customHeight="1">
      <c r="A193" s="73"/>
      <c r="B193" s="73"/>
      <c r="C193" s="73"/>
      <c r="D193" s="73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5.0" customHeight="1">
      <c r="A194" s="73" t="s">
        <v>467</v>
      </c>
      <c r="B194" s="73" t="s">
        <v>310</v>
      </c>
      <c r="C194" s="73" t="s">
        <v>312</v>
      </c>
      <c r="D194" s="73" t="s">
        <v>468</v>
      </c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5.0" customHeight="1">
      <c r="A195" s="73" t="s">
        <v>469</v>
      </c>
      <c r="B195" s="73"/>
      <c r="C195" s="73"/>
      <c r="D195" s="73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5.0" customHeight="1">
      <c r="A196" s="73" t="s">
        <v>171</v>
      </c>
      <c r="B196" s="73"/>
      <c r="C196" s="73"/>
      <c r="D196" s="73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5.0" customHeight="1">
      <c r="A197" s="73" t="s">
        <v>173</v>
      </c>
      <c r="B197" s="73"/>
      <c r="C197" s="73"/>
      <c r="D197" s="73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5.0" customHeight="1">
      <c r="A198" s="73" t="s">
        <v>470</v>
      </c>
      <c r="B198" s="73"/>
      <c r="C198" s="73"/>
      <c r="D198" s="73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5.0" customHeight="1">
      <c r="A199" s="73"/>
      <c r="B199" s="73"/>
      <c r="C199" s="73"/>
      <c r="D199" s="73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5.0" customHeight="1">
      <c r="A200" s="74" t="s">
        <v>481</v>
      </c>
      <c r="B200" s="74" t="s">
        <v>482</v>
      </c>
      <c r="C200" s="74" t="s">
        <v>484</v>
      </c>
      <c r="D200" s="74" t="s">
        <v>485</v>
      </c>
      <c r="E200" s="41"/>
      <c r="F200" s="41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5.0" customHeight="1">
      <c r="A201" s="73" t="s">
        <v>486</v>
      </c>
      <c r="B201" s="73"/>
      <c r="C201" s="73"/>
      <c r="D201" s="73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5.0" customHeight="1">
      <c r="A202" s="73" t="s">
        <v>487</v>
      </c>
      <c r="B202" s="73"/>
      <c r="C202" s="73"/>
      <c r="D202" s="73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5.0" customHeight="1">
      <c r="A203" s="73" t="s">
        <v>488</v>
      </c>
      <c r="B203" s="73"/>
      <c r="C203" s="73"/>
      <c r="D203" s="73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5.0" customHeight="1">
      <c r="A204" s="73" t="s">
        <v>489</v>
      </c>
      <c r="B204" s="73"/>
      <c r="C204" s="73"/>
      <c r="D204" s="73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5.0" customHeight="1">
      <c r="A205" s="73"/>
      <c r="B205" s="73"/>
      <c r="C205" s="73"/>
      <c r="D205" s="73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5.0" customHeight="1">
      <c r="A206" s="73" t="s">
        <v>547</v>
      </c>
      <c r="B206" s="73" t="s">
        <v>548</v>
      </c>
      <c r="C206" s="73" t="s">
        <v>549</v>
      </c>
      <c r="D206" s="73" t="s">
        <v>550</v>
      </c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5.0" customHeight="1">
      <c r="A207" s="73" t="s">
        <v>551</v>
      </c>
      <c r="B207" s="73"/>
      <c r="C207" s="73"/>
      <c r="D207" s="73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5.0" customHeight="1">
      <c r="A208" s="73" t="s">
        <v>553</v>
      </c>
      <c r="B208" s="73"/>
      <c r="C208" s="73"/>
      <c r="D208" s="73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5.0" customHeight="1">
      <c r="A209" s="73" t="s">
        <v>554</v>
      </c>
      <c r="B209" s="73"/>
      <c r="C209" s="73"/>
      <c r="D209" s="73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5.0" customHeight="1">
      <c r="A210" s="73" t="s">
        <v>88</v>
      </c>
      <c r="B210" s="73"/>
      <c r="C210" s="73"/>
      <c r="D210" s="73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5.0" customHeight="1">
      <c r="A211" s="73"/>
      <c r="B211" s="73"/>
      <c r="C211" s="73"/>
      <c r="D211" s="73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5.0" customHeight="1">
      <c r="A212" s="73" t="s">
        <v>639</v>
      </c>
      <c r="B212" s="73" t="s">
        <v>640</v>
      </c>
      <c r="C212" s="73" t="s">
        <v>220</v>
      </c>
      <c r="D212" s="73" t="s">
        <v>641</v>
      </c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5.0" customHeight="1">
      <c r="A213" s="73" t="s">
        <v>642</v>
      </c>
      <c r="B213" s="73"/>
      <c r="C213" s="73"/>
      <c r="D213" s="73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5.0" customHeight="1">
      <c r="A214" s="73" t="s">
        <v>86</v>
      </c>
      <c r="B214" s="73"/>
      <c r="C214" s="73"/>
      <c r="D214" s="73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5.0" customHeight="1">
      <c r="A215" s="73" t="s">
        <v>643</v>
      </c>
      <c r="B215" s="73"/>
      <c r="C215" s="73"/>
      <c r="D215" s="73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5.0" customHeight="1">
      <c r="A216" s="73" t="s">
        <v>644</v>
      </c>
      <c r="B216" s="73" t="s">
        <v>236</v>
      </c>
      <c r="C216" s="73"/>
      <c r="D216" s="73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5.0" customHeight="1">
      <c r="A217" s="73"/>
      <c r="B217" s="73"/>
      <c r="C217" s="73"/>
      <c r="D217" s="73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5.0" customHeight="1">
      <c r="A218" s="73"/>
      <c r="B218" s="73"/>
      <c r="C218" s="73"/>
      <c r="D218" s="73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5.0" customHeight="1">
      <c r="A219" s="73"/>
      <c r="B219" s="73"/>
      <c r="C219" s="73"/>
      <c r="D219" s="73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5.0" customHeight="1">
      <c r="A220" s="73"/>
      <c r="B220" s="73"/>
      <c r="C220" s="73"/>
      <c r="D220" s="73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5.0" customHeight="1">
      <c r="A221" s="73"/>
      <c r="B221" s="73"/>
      <c r="C221" s="73"/>
      <c r="D221" s="73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5.0" customHeight="1">
      <c r="A222" s="73"/>
      <c r="B222" s="73"/>
      <c r="C222" s="73"/>
      <c r="D222" s="73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5.0" customHeight="1">
      <c r="A223" s="73"/>
      <c r="B223" s="73"/>
      <c r="C223" s="73"/>
      <c r="D223" s="73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5.0" customHeight="1">
      <c r="A224" s="73"/>
      <c r="B224" s="73"/>
      <c r="C224" s="73"/>
      <c r="D224" s="73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5.0" customHeight="1">
      <c r="A225" s="73"/>
      <c r="B225" s="73"/>
      <c r="C225" s="73"/>
      <c r="D225" s="73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5.0" customHeight="1">
      <c r="A226" s="73"/>
      <c r="B226" s="73"/>
      <c r="C226" s="73"/>
      <c r="D226" s="73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5.0" customHeight="1">
      <c r="A227" s="73"/>
      <c r="B227" s="73"/>
      <c r="C227" s="73"/>
      <c r="D227" s="73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5.0" customHeight="1">
      <c r="A228" s="73"/>
      <c r="B228" s="73"/>
      <c r="C228" s="73"/>
      <c r="D228" s="73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5.0" customHeight="1">
      <c r="A229" s="73"/>
      <c r="B229" s="73"/>
      <c r="C229" s="73"/>
      <c r="D229" s="73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5.0" customHeight="1">
      <c r="A230" s="73"/>
      <c r="B230" s="73"/>
      <c r="C230" s="73"/>
      <c r="D230" s="73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5.0" customHeight="1">
      <c r="A231" s="73"/>
      <c r="B231" s="73"/>
      <c r="C231" s="73"/>
      <c r="D231" s="73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5.0" customHeight="1">
      <c r="A232" s="73"/>
      <c r="B232" s="73"/>
      <c r="C232" s="73"/>
      <c r="D232" s="73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5.0" customHeight="1">
      <c r="A233" s="73"/>
      <c r="B233" s="73"/>
      <c r="C233" s="73"/>
      <c r="D233" s="73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5.0" customHeight="1">
      <c r="A234" s="73"/>
      <c r="B234" s="73"/>
      <c r="C234" s="73"/>
      <c r="D234" s="73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5.0" customHeight="1">
      <c r="A235" s="73"/>
      <c r="B235" s="73"/>
      <c r="C235" s="73"/>
      <c r="D235" s="73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5.0" customHeight="1">
      <c r="A236" s="73"/>
      <c r="B236" s="73"/>
      <c r="C236" s="73"/>
      <c r="D236" s="73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5.0" customHeight="1">
      <c r="A237" s="73"/>
      <c r="B237" s="73"/>
      <c r="C237" s="73"/>
      <c r="D237" s="73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5.0" customHeight="1">
      <c r="A238" s="73"/>
      <c r="B238" s="73"/>
      <c r="C238" s="73"/>
      <c r="D238" s="73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5.0" customHeight="1">
      <c r="A239" s="73"/>
      <c r="B239" s="73"/>
      <c r="C239" s="73"/>
      <c r="D239" s="73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5.0" customHeight="1">
      <c r="A240" s="73"/>
      <c r="B240" s="73"/>
      <c r="C240" s="73"/>
      <c r="D240" s="73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5.0" customHeight="1">
      <c r="A241" s="73"/>
      <c r="B241" s="73"/>
      <c r="C241" s="73"/>
      <c r="D241" s="73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5.0" customHeight="1">
      <c r="A242" s="73"/>
      <c r="B242" s="73"/>
      <c r="C242" s="73"/>
      <c r="D242" s="73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5.0" customHeight="1">
      <c r="A243" s="73"/>
      <c r="B243" s="73"/>
      <c r="C243" s="73"/>
      <c r="D243" s="73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5.0" customHeight="1">
      <c r="A244" s="73"/>
      <c r="B244" s="73"/>
      <c r="C244" s="73"/>
      <c r="D244" s="73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5.0" customHeight="1">
      <c r="A245" s="73"/>
      <c r="B245" s="73"/>
      <c r="C245" s="73"/>
      <c r="D245" s="73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5.0" customHeight="1">
      <c r="A246" s="73"/>
      <c r="B246" s="73"/>
      <c r="C246" s="73"/>
      <c r="D246" s="73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5.0" customHeight="1">
      <c r="A247" s="73"/>
      <c r="B247" s="73"/>
      <c r="C247" s="73"/>
      <c r="D247" s="73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5.0" customHeight="1">
      <c r="A248" s="73"/>
      <c r="B248" s="73"/>
      <c r="C248" s="73"/>
      <c r="D248" s="73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5.0" customHeight="1">
      <c r="A249" s="73"/>
      <c r="B249" s="73"/>
      <c r="C249" s="73"/>
      <c r="D249" s="73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5.0" customHeight="1">
      <c r="A250" s="73"/>
      <c r="B250" s="73"/>
      <c r="C250" s="73"/>
      <c r="D250" s="73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5.0" customHeight="1">
      <c r="A251" s="73"/>
      <c r="B251" s="73"/>
      <c r="C251" s="73"/>
      <c r="D251" s="73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5.0" customHeight="1">
      <c r="A252" s="73"/>
      <c r="B252" s="73"/>
      <c r="C252" s="73"/>
      <c r="D252" s="73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5.0" customHeight="1">
      <c r="A253" s="73"/>
      <c r="B253" s="73"/>
      <c r="C253" s="73"/>
      <c r="D253" s="73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5.0" customHeight="1">
      <c r="A254" s="73"/>
      <c r="B254" s="73"/>
      <c r="C254" s="73"/>
      <c r="D254" s="73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5.0" customHeight="1">
      <c r="A255" s="73"/>
      <c r="B255" s="73"/>
      <c r="C255" s="73"/>
      <c r="D255" s="73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5.0" customHeight="1">
      <c r="A256" s="73"/>
      <c r="B256" s="73"/>
      <c r="C256" s="73"/>
      <c r="D256" s="73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5.0" customHeight="1">
      <c r="A257" s="73"/>
      <c r="B257" s="73"/>
      <c r="C257" s="73"/>
      <c r="D257" s="73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5.0" customHeight="1">
      <c r="A258" s="73"/>
      <c r="B258" s="73"/>
      <c r="C258" s="73"/>
      <c r="D258" s="73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5.0" customHeight="1">
      <c r="A259" s="73"/>
      <c r="B259" s="73"/>
      <c r="C259" s="73"/>
      <c r="D259" s="73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5.0" customHeight="1">
      <c r="A260" s="73"/>
      <c r="B260" s="73"/>
      <c r="C260" s="73"/>
      <c r="D260" s="73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5.0" customHeight="1">
      <c r="A261" s="73"/>
      <c r="B261" s="73"/>
      <c r="C261" s="73"/>
      <c r="D261" s="73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5.0" customHeight="1">
      <c r="A262" s="73"/>
      <c r="B262" s="73"/>
      <c r="C262" s="73"/>
      <c r="D262" s="73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5.0" customHeight="1">
      <c r="A263" s="73"/>
      <c r="B263" s="73"/>
      <c r="C263" s="73"/>
      <c r="D263" s="73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5.0" customHeight="1">
      <c r="A264" s="73"/>
      <c r="B264" s="73"/>
      <c r="C264" s="73"/>
      <c r="D264" s="73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5.0" customHeight="1">
      <c r="A265" s="73"/>
      <c r="B265" s="73"/>
      <c r="C265" s="73"/>
      <c r="D265" s="73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5.0" customHeight="1">
      <c r="A266" s="73"/>
      <c r="B266" s="73"/>
      <c r="C266" s="73"/>
      <c r="D266" s="73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5.0" customHeight="1">
      <c r="A267" s="73"/>
      <c r="B267" s="73"/>
      <c r="C267" s="73"/>
      <c r="D267" s="73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5.0" customHeight="1">
      <c r="A268" s="73"/>
      <c r="B268" s="73"/>
      <c r="C268" s="73"/>
      <c r="D268" s="73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5.0" customHeight="1">
      <c r="A269" s="73"/>
      <c r="B269" s="73"/>
      <c r="C269" s="73"/>
      <c r="D269" s="73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5.0" customHeight="1">
      <c r="A270" s="73"/>
      <c r="B270" s="73"/>
      <c r="C270" s="73"/>
      <c r="D270" s="73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5.0" customHeight="1">
      <c r="A271" s="73"/>
      <c r="B271" s="73"/>
      <c r="C271" s="73"/>
      <c r="D271" s="73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5.0" customHeight="1">
      <c r="A272" s="73"/>
      <c r="B272" s="73"/>
      <c r="C272" s="73"/>
      <c r="D272" s="73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5.0" customHeight="1">
      <c r="A273" s="73"/>
      <c r="B273" s="73"/>
      <c r="C273" s="73"/>
      <c r="D273" s="73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5.0" customHeight="1">
      <c r="A274" s="73"/>
      <c r="B274" s="73"/>
      <c r="C274" s="73"/>
      <c r="D274" s="73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5.0" customHeight="1">
      <c r="A275" s="73"/>
      <c r="B275" s="73"/>
      <c r="C275" s="73"/>
      <c r="D275" s="73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5.0" customHeight="1">
      <c r="A276" s="73"/>
      <c r="B276" s="73"/>
      <c r="C276" s="73"/>
      <c r="D276" s="73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5.0" customHeight="1">
      <c r="A277" s="73"/>
      <c r="B277" s="73"/>
      <c r="C277" s="73"/>
      <c r="D277" s="73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5.0" customHeight="1">
      <c r="A278" s="73"/>
      <c r="B278" s="73"/>
      <c r="C278" s="73"/>
      <c r="D278" s="73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5.0" customHeight="1">
      <c r="A279" s="73"/>
      <c r="B279" s="73"/>
      <c r="C279" s="73"/>
      <c r="D279" s="73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5.0" customHeight="1">
      <c r="A280" s="73"/>
      <c r="B280" s="73"/>
      <c r="C280" s="73"/>
      <c r="D280" s="73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5.0" customHeight="1">
      <c r="A281" s="73"/>
      <c r="B281" s="73"/>
      <c r="C281" s="73"/>
      <c r="D281" s="73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5.0" customHeight="1">
      <c r="A282" s="73"/>
      <c r="B282" s="73"/>
      <c r="C282" s="73"/>
      <c r="D282" s="73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5.0" customHeight="1">
      <c r="A283" s="73"/>
      <c r="B283" s="73"/>
      <c r="C283" s="73"/>
      <c r="D283" s="73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5.0" customHeight="1">
      <c r="A284" s="73"/>
      <c r="B284" s="73"/>
      <c r="C284" s="73"/>
      <c r="D284" s="73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5.0" customHeight="1">
      <c r="A285" s="73"/>
      <c r="B285" s="73"/>
      <c r="C285" s="73"/>
      <c r="D285" s="73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5.0" customHeight="1">
      <c r="A286" s="73"/>
      <c r="B286" s="73"/>
      <c r="C286" s="73"/>
      <c r="D286" s="73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5.0" customHeight="1">
      <c r="A287" s="73"/>
      <c r="B287" s="73"/>
      <c r="C287" s="73"/>
      <c r="D287" s="73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5.0" customHeight="1">
      <c r="A288" s="73"/>
      <c r="B288" s="73"/>
      <c r="C288" s="73"/>
      <c r="D288" s="73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5.0" customHeight="1">
      <c r="A289" s="73"/>
      <c r="B289" s="73"/>
      <c r="C289" s="73"/>
      <c r="D289" s="73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5.0" customHeight="1">
      <c r="A290" s="73"/>
      <c r="B290" s="73"/>
      <c r="C290" s="73"/>
      <c r="D290" s="73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5.0" customHeight="1">
      <c r="A291" s="73"/>
      <c r="B291" s="73"/>
      <c r="C291" s="73"/>
      <c r="D291" s="73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5.0" customHeight="1">
      <c r="A292" s="73"/>
      <c r="B292" s="73"/>
      <c r="C292" s="73"/>
      <c r="D292" s="73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5.0" customHeight="1">
      <c r="A293" s="73"/>
      <c r="B293" s="73"/>
      <c r="C293" s="73"/>
      <c r="D293" s="73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5.0" customHeight="1">
      <c r="A294" s="73"/>
      <c r="B294" s="73"/>
      <c r="C294" s="73"/>
      <c r="D294" s="73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5.0" customHeight="1">
      <c r="A295" s="73"/>
      <c r="B295" s="73"/>
      <c r="C295" s="73"/>
      <c r="D295" s="73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5.0" customHeight="1">
      <c r="A296" s="73"/>
      <c r="B296" s="73"/>
      <c r="C296" s="73"/>
      <c r="D296" s="73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5.0" customHeight="1">
      <c r="A297" s="73"/>
      <c r="B297" s="73"/>
      <c r="C297" s="73"/>
      <c r="D297" s="73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5.0" customHeight="1">
      <c r="A298" s="73"/>
      <c r="B298" s="73"/>
      <c r="C298" s="73"/>
      <c r="D298" s="73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5.0" customHeight="1">
      <c r="A299" s="73"/>
      <c r="B299" s="73"/>
      <c r="C299" s="73"/>
      <c r="D299" s="73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5.0" customHeight="1">
      <c r="A300" s="73"/>
      <c r="B300" s="73"/>
      <c r="C300" s="73"/>
      <c r="D300" s="73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5.0" customHeight="1">
      <c r="A301" s="73"/>
      <c r="B301" s="73"/>
      <c r="C301" s="73"/>
      <c r="D301" s="73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5.0" customHeight="1">
      <c r="A302" s="73"/>
      <c r="B302" s="73"/>
      <c r="C302" s="73"/>
      <c r="D302" s="73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5.0" customHeight="1">
      <c r="A303" s="73"/>
      <c r="B303" s="73"/>
      <c r="C303" s="73"/>
      <c r="D303" s="73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5.0" customHeight="1">
      <c r="A304" s="73"/>
      <c r="B304" s="73"/>
      <c r="C304" s="73"/>
      <c r="D304" s="73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5.0" customHeight="1">
      <c r="A305" s="73"/>
      <c r="B305" s="73"/>
      <c r="C305" s="73"/>
      <c r="D305" s="73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5.0" customHeight="1">
      <c r="A306" s="73"/>
      <c r="B306" s="73"/>
      <c r="C306" s="73"/>
      <c r="D306" s="73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5.0" customHeight="1">
      <c r="A307" s="73"/>
      <c r="B307" s="73"/>
      <c r="C307" s="73"/>
      <c r="D307" s="73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5.0" customHeight="1">
      <c r="A308" s="73"/>
      <c r="B308" s="73"/>
      <c r="C308" s="73"/>
      <c r="D308" s="73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5.0" customHeight="1">
      <c r="A309" s="73"/>
      <c r="B309" s="73"/>
      <c r="C309" s="73"/>
      <c r="D309" s="73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5.0" customHeight="1">
      <c r="A310" s="73"/>
      <c r="B310" s="73"/>
      <c r="C310" s="73"/>
      <c r="D310" s="73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5.0" customHeight="1">
      <c r="A311" s="73"/>
      <c r="B311" s="73"/>
      <c r="C311" s="73"/>
      <c r="D311" s="73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5.0" customHeight="1">
      <c r="A312" s="73"/>
      <c r="B312" s="73"/>
      <c r="C312" s="73"/>
      <c r="D312" s="73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5.0" customHeight="1">
      <c r="A313" s="73"/>
      <c r="B313" s="73"/>
      <c r="C313" s="73"/>
      <c r="D313" s="73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5.0" customHeight="1">
      <c r="A314" s="73"/>
      <c r="B314" s="73"/>
      <c r="C314" s="73"/>
      <c r="D314" s="73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5.0" customHeight="1">
      <c r="A315" s="73"/>
      <c r="B315" s="73"/>
      <c r="C315" s="73"/>
      <c r="D315" s="73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5.0" customHeight="1">
      <c r="A316" s="73"/>
      <c r="B316" s="73"/>
      <c r="C316" s="73"/>
      <c r="D316" s="73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5.0" customHeight="1">
      <c r="A317" s="73"/>
      <c r="B317" s="73"/>
      <c r="C317" s="73"/>
      <c r="D317" s="73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5.0" customHeight="1">
      <c r="A318" s="73"/>
      <c r="B318" s="73"/>
      <c r="C318" s="73"/>
      <c r="D318" s="73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5.0" customHeight="1">
      <c r="A319" s="73"/>
      <c r="B319" s="73"/>
      <c r="C319" s="73"/>
      <c r="D319" s="73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5.0" customHeight="1">
      <c r="A320" s="73"/>
      <c r="B320" s="73"/>
      <c r="C320" s="73"/>
      <c r="D320" s="73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5.0" customHeight="1">
      <c r="A321" s="73"/>
      <c r="B321" s="73"/>
      <c r="C321" s="73"/>
      <c r="D321" s="73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5.0" customHeight="1">
      <c r="A322" s="73"/>
      <c r="B322" s="73"/>
      <c r="C322" s="73"/>
      <c r="D322" s="73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5.0" customHeight="1">
      <c r="A323" s="73"/>
      <c r="B323" s="73"/>
      <c r="C323" s="73"/>
      <c r="D323" s="73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5.0" customHeight="1">
      <c r="A324" s="73"/>
      <c r="B324" s="73"/>
      <c r="C324" s="73"/>
      <c r="D324" s="73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5.0" customHeight="1">
      <c r="A325" s="73"/>
      <c r="B325" s="73"/>
      <c r="C325" s="73"/>
      <c r="D325" s="73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5.0" customHeight="1">
      <c r="A326" s="73"/>
      <c r="B326" s="73"/>
      <c r="C326" s="73"/>
      <c r="D326" s="73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5.0" customHeight="1">
      <c r="A327" s="73"/>
      <c r="B327" s="73"/>
      <c r="C327" s="73"/>
      <c r="D327" s="73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5.0" customHeight="1">
      <c r="A328" s="73"/>
      <c r="B328" s="73"/>
      <c r="C328" s="73"/>
      <c r="D328" s="73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5.0" customHeight="1">
      <c r="A329" s="73"/>
      <c r="B329" s="73"/>
      <c r="C329" s="73"/>
      <c r="D329" s="73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5.0" customHeight="1">
      <c r="A330" s="73"/>
      <c r="B330" s="73"/>
      <c r="C330" s="73"/>
      <c r="D330" s="73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5.0" customHeight="1">
      <c r="A331" s="73"/>
      <c r="B331" s="73"/>
      <c r="C331" s="73"/>
      <c r="D331" s="73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5.0" customHeight="1">
      <c r="A332" s="73"/>
      <c r="B332" s="73"/>
      <c r="C332" s="73"/>
      <c r="D332" s="73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5.0" customHeight="1">
      <c r="A333" s="73"/>
      <c r="B333" s="73"/>
      <c r="C333" s="73"/>
      <c r="D333" s="73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5.0" customHeight="1">
      <c r="A334" s="73"/>
      <c r="B334" s="73"/>
      <c r="C334" s="73"/>
      <c r="D334" s="73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5.0" customHeight="1">
      <c r="A335" s="73"/>
      <c r="B335" s="73"/>
      <c r="C335" s="73"/>
      <c r="D335" s="73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5.0" customHeight="1">
      <c r="A336" s="73"/>
      <c r="B336" s="73"/>
      <c r="C336" s="73"/>
      <c r="D336" s="73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5.0" customHeight="1">
      <c r="A337" s="73"/>
      <c r="B337" s="73"/>
      <c r="C337" s="73"/>
      <c r="D337" s="73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5.0" customHeight="1">
      <c r="A338" s="73"/>
      <c r="B338" s="73"/>
      <c r="C338" s="73"/>
      <c r="D338" s="73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5.0" customHeight="1">
      <c r="A339" s="73"/>
      <c r="B339" s="73"/>
      <c r="C339" s="73"/>
      <c r="D339" s="73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5.0" customHeight="1">
      <c r="A340" s="73"/>
      <c r="B340" s="73"/>
      <c r="C340" s="73"/>
      <c r="D340" s="73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5.0" customHeight="1">
      <c r="A341" s="73"/>
      <c r="B341" s="73"/>
      <c r="C341" s="73"/>
      <c r="D341" s="73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5.0" customHeight="1">
      <c r="A342" s="73"/>
      <c r="B342" s="73"/>
      <c r="C342" s="73"/>
      <c r="D342" s="73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5.0" customHeight="1">
      <c r="A343" s="73"/>
      <c r="B343" s="73"/>
      <c r="C343" s="73"/>
      <c r="D343" s="73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5.0" customHeight="1">
      <c r="A344" s="73"/>
      <c r="B344" s="73"/>
      <c r="C344" s="73"/>
      <c r="D344" s="73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5.0" customHeight="1">
      <c r="A345" s="73"/>
      <c r="B345" s="73"/>
      <c r="C345" s="73"/>
      <c r="D345" s="73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5.0" customHeight="1">
      <c r="A346" s="73"/>
      <c r="B346" s="73"/>
      <c r="C346" s="73"/>
      <c r="D346" s="73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5.0" customHeight="1">
      <c r="A347" s="73"/>
      <c r="B347" s="73"/>
      <c r="C347" s="73"/>
      <c r="D347" s="73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5.0" customHeight="1">
      <c r="A348" s="73"/>
      <c r="B348" s="73"/>
      <c r="C348" s="73"/>
      <c r="D348" s="73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5.0" customHeight="1">
      <c r="A349" s="73"/>
      <c r="B349" s="73"/>
      <c r="C349" s="73"/>
      <c r="D349" s="73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5.0" customHeight="1">
      <c r="A350" s="73"/>
      <c r="B350" s="73"/>
      <c r="C350" s="73"/>
      <c r="D350" s="73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5.0" customHeight="1">
      <c r="A351" s="73"/>
      <c r="B351" s="73"/>
      <c r="C351" s="73"/>
      <c r="D351" s="73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5.0" customHeight="1">
      <c r="A352" s="73"/>
      <c r="B352" s="73"/>
      <c r="C352" s="73"/>
      <c r="D352" s="73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5.0" customHeight="1">
      <c r="A353" s="73"/>
      <c r="B353" s="73"/>
      <c r="C353" s="73"/>
      <c r="D353" s="73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5.0" customHeight="1">
      <c r="A354" s="73"/>
      <c r="B354" s="73"/>
      <c r="C354" s="73"/>
      <c r="D354" s="73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5.0" customHeight="1">
      <c r="A355" s="73"/>
      <c r="B355" s="73"/>
      <c r="C355" s="73"/>
      <c r="D355" s="73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5.0" customHeight="1">
      <c r="A356" s="73"/>
      <c r="B356" s="73"/>
      <c r="C356" s="73"/>
      <c r="D356" s="73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5.0" customHeight="1">
      <c r="A357" s="73"/>
      <c r="B357" s="73"/>
      <c r="C357" s="73"/>
      <c r="D357" s="73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5.0" customHeight="1">
      <c r="A358" s="73"/>
      <c r="B358" s="73"/>
      <c r="C358" s="73"/>
      <c r="D358" s="73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5.0" customHeight="1">
      <c r="A359" s="73"/>
      <c r="B359" s="73"/>
      <c r="C359" s="73"/>
      <c r="D359" s="73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5.0" customHeight="1">
      <c r="A360" s="73"/>
      <c r="B360" s="73"/>
      <c r="C360" s="73"/>
      <c r="D360" s="73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5.0" customHeight="1">
      <c r="A361" s="73"/>
      <c r="B361" s="73"/>
      <c r="C361" s="73"/>
      <c r="D361" s="73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5.0" customHeight="1">
      <c r="A362" s="73"/>
      <c r="B362" s="73"/>
      <c r="C362" s="73"/>
      <c r="D362" s="73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5.0" customHeight="1">
      <c r="A363" s="73"/>
      <c r="B363" s="73"/>
      <c r="C363" s="73"/>
      <c r="D363" s="73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5.0" customHeight="1">
      <c r="A364" s="73"/>
      <c r="B364" s="73"/>
      <c r="C364" s="73"/>
      <c r="D364" s="73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5.0" customHeight="1">
      <c r="A365" s="73"/>
      <c r="B365" s="73"/>
      <c r="C365" s="73"/>
      <c r="D365" s="73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5.0" customHeight="1">
      <c r="A366" s="73"/>
      <c r="B366" s="73"/>
      <c r="C366" s="73"/>
      <c r="D366" s="73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5.0" customHeight="1">
      <c r="A367" s="73"/>
      <c r="B367" s="73"/>
      <c r="C367" s="73"/>
      <c r="D367" s="73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5.0" customHeight="1">
      <c r="A368" s="73"/>
      <c r="B368" s="73"/>
      <c r="C368" s="73"/>
      <c r="D368" s="73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5.0" customHeight="1">
      <c r="A369" s="73"/>
      <c r="B369" s="73"/>
      <c r="C369" s="73"/>
      <c r="D369" s="73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5.0" customHeight="1">
      <c r="A370" s="73"/>
      <c r="B370" s="73"/>
      <c r="C370" s="73"/>
      <c r="D370" s="73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5.0" customHeight="1">
      <c r="A371" s="73"/>
      <c r="B371" s="73"/>
      <c r="C371" s="73"/>
      <c r="D371" s="73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5.0" customHeight="1">
      <c r="A372" s="73"/>
      <c r="B372" s="73"/>
      <c r="C372" s="73"/>
      <c r="D372" s="73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5.0" customHeight="1">
      <c r="A373" s="73"/>
      <c r="B373" s="73"/>
      <c r="C373" s="73"/>
      <c r="D373" s="73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5.0" customHeight="1">
      <c r="A374" s="73"/>
      <c r="B374" s="73"/>
      <c r="C374" s="73"/>
      <c r="D374" s="73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5.0" customHeight="1">
      <c r="A375" s="73"/>
      <c r="B375" s="73"/>
      <c r="C375" s="73"/>
      <c r="D375" s="73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5.0" customHeight="1">
      <c r="A376" s="73"/>
      <c r="B376" s="73"/>
      <c r="C376" s="73"/>
      <c r="D376" s="73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5.0" customHeight="1">
      <c r="A377" s="73"/>
      <c r="B377" s="73"/>
      <c r="C377" s="73"/>
      <c r="D377" s="73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5.0" customHeight="1">
      <c r="A378" s="73"/>
      <c r="B378" s="73"/>
      <c r="C378" s="73"/>
      <c r="D378" s="73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5.0" customHeight="1">
      <c r="A379" s="73"/>
      <c r="B379" s="73"/>
      <c r="C379" s="73"/>
      <c r="D379" s="73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5.0" customHeight="1">
      <c r="A380" s="73"/>
      <c r="B380" s="73"/>
      <c r="C380" s="73"/>
      <c r="D380" s="73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5.0" customHeight="1">
      <c r="A381" s="73"/>
      <c r="B381" s="73"/>
      <c r="C381" s="73"/>
      <c r="D381" s="73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5.0" customHeight="1">
      <c r="A382" s="73"/>
      <c r="B382" s="73"/>
      <c r="C382" s="73"/>
      <c r="D382" s="73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5.0" customHeight="1">
      <c r="A383" s="73"/>
      <c r="B383" s="73"/>
      <c r="C383" s="73"/>
      <c r="D383" s="73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5.0" customHeight="1">
      <c r="A384" s="73"/>
      <c r="B384" s="73"/>
      <c r="C384" s="73"/>
      <c r="D384" s="73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5.0" customHeight="1">
      <c r="A385" s="73"/>
      <c r="B385" s="73"/>
      <c r="C385" s="73"/>
      <c r="D385" s="73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5.0" customHeight="1">
      <c r="A386" s="73"/>
      <c r="B386" s="73"/>
      <c r="C386" s="73"/>
      <c r="D386" s="73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5.0" customHeight="1">
      <c r="A387" s="73"/>
      <c r="B387" s="73"/>
      <c r="C387" s="73"/>
      <c r="D387" s="73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5.0" customHeight="1">
      <c r="A388" s="73"/>
      <c r="B388" s="73"/>
      <c r="C388" s="73"/>
      <c r="D388" s="73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5.0" customHeight="1">
      <c r="A389" s="73"/>
      <c r="B389" s="73"/>
      <c r="C389" s="73"/>
      <c r="D389" s="73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5.0" customHeight="1">
      <c r="A390" s="73"/>
      <c r="B390" s="73"/>
      <c r="C390" s="73"/>
      <c r="D390" s="73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5.0" customHeight="1">
      <c r="A391" s="73"/>
      <c r="B391" s="73"/>
      <c r="C391" s="73"/>
      <c r="D391" s="73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5.0" customHeight="1">
      <c r="A392" s="73"/>
      <c r="B392" s="73"/>
      <c r="C392" s="73"/>
      <c r="D392" s="73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5.0" customHeight="1">
      <c r="A393" s="73"/>
      <c r="B393" s="73"/>
      <c r="C393" s="73"/>
      <c r="D393" s="73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5.0" customHeight="1">
      <c r="A394" s="73"/>
      <c r="B394" s="73"/>
      <c r="C394" s="73"/>
      <c r="D394" s="73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5.0" customHeight="1">
      <c r="A395" s="73"/>
      <c r="B395" s="73"/>
      <c r="C395" s="73"/>
      <c r="D395" s="73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5.0" customHeight="1">
      <c r="A396" s="73"/>
      <c r="B396" s="73"/>
      <c r="C396" s="73"/>
      <c r="D396" s="73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5.0" customHeight="1">
      <c r="A397" s="73"/>
      <c r="B397" s="73"/>
      <c r="C397" s="73"/>
      <c r="D397" s="73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5.0" customHeight="1">
      <c r="A398" s="73"/>
      <c r="B398" s="73"/>
      <c r="C398" s="73"/>
      <c r="D398" s="73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5.0" customHeight="1">
      <c r="A399" s="73"/>
      <c r="B399" s="73"/>
      <c r="C399" s="73"/>
      <c r="D399" s="73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5.0" customHeight="1">
      <c r="A400" s="73"/>
      <c r="B400" s="73"/>
      <c r="C400" s="73"/>
      <c r="D400" s="73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5.0" customHeight="1">
      <c r="A401" s="73"/>
      <c r="B401" s="73"/>
      <c r="C401" s="73"/>
      <c r="D401" s="73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5.0" customHeight="1">
      <c r="A402" s="73"/>
      <c r="B402" s="73"/>
      <c r="C402" s="73"/>
      <c r="D402" s="73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5.0" customHeight="1">
      <c r="A403" s="73"/>
      <c r="B403" s="73"/>
      <c r="C403" s="73"/>
      <c r="D403" s="73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5.0" customHeight="1">
      <c r="A404" s="73"/>
      <c r="B404" s="73"/>
      <c r="C404" s="73"/>
      <c r="D404" s="73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5.0" customHeight="1">
      <c r="A405" s="73"/>
      <c r="B405" s="73"/>
      <c r="C405" s="73"/>
      <c r="D405" s="73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5.0" customHeight="1">
      <c r="A406" s="73"/>
      <c r="B406" s="73"/>
      <c r="C406" s="73"/>
      <c r="D406" s="73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5.0" customHeight="1">
      <c r="A407" s="73"/>
      <c r="B407" s="73"/>
      <c r="C407" s="73"/>
      <c r="D407" s="73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5.0" customHeight="1">
      <c r="A408" s="73"/>
      <c r="B408" s="73"/>
      <c r="C408" s="73"/>
      <c r="D408" s="73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5.0" customHeight="1">
      <c r="A409" s="73"/>
      <c r="B409" s="73"/>
      <c r="C409" s="73"/>
      <c r="D409" s="73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5.0" customHeight="1">
      <c r="A410" s="73"/>
      <c r="B410" s="73"/>
      <c r="C410" s="73"/>
      <c r="D410" s="73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5.0" customHeight="1">
      <c r="A411" s="73"/>
      <c r="B411" s="73"/>
      <c r="C411" s="73"/>
      <c r="D411" s="73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5.0" customHeight="1">
      <c r="A412" s="73"/>
      <c r="B412" s="73"/>
      <c r="C412" s="73"/>
      <c r="D412" s="73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5.0" customHeight="1">
      <c r="A413" s="73"/>
      <c r="B413" s="73"/>
      <c r="C413" s="73"/>
      <c r="D413" s="73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5.0" customHeight="1">
      <c r="A414" s="73"/>
      <c r="B414" s="73"/>
      <c r="C414" s="73"/>
      <c r="D414" s="73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5.0" customHeight="1">
      <c r="A415" s="73"/>
      <c r="B415" s="73"/>
      <c r="C415" s="73"/>
      <c r="D415" s="73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5.0" customHeight="1">
      <c r="A416" s="73"/>
      <c r="B416" s="73"/>
      <c r="C416" s="73"/>
      <c r="D416" s="73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5.0" customHeight="1">
      <c r="A417" s="73"/>
      <c r="B417" s="73"/>
      <c r="C417" s="73"/>
      <c r="D417" s="73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5.0" customHeight="1">
      <c r="A418" s="73"/>
      <c r="B418" s="73"/>
      <c r="C418" s="73"/>
      <c r="D418" s="73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5.0" customHeight="1">
      <c r="A419" s="73"/>
      <c r="B419" s="73"/>
      <c r="C419" s="73"/>
      <c r="D419" s="73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5.0" customHeight="1">
      <c r="A420" s="73"/>
      <c r="B420" s="73"/>
      <c r="C420" s="73"/>
      <c r="D420" s="73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5.0" customHeight="1">
      <c r="A421" s="73"/>
      <c r="B421" s="73"/>
      <c r="C421" s="73"/>
      <c r="D421" s="73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5.0" customHeight="1">
      <c r="A422" s="73"/>
      <c r="B422" s="73"/>
      <c r="C422" s="73"/>
      <c r="D422" s="73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5.0" customHeight="1">
      <c r="A423" s="73"/>
      <c r="B423" s="73"/>
      <c r="C423" s="73"/>
      <c r="D423" s="73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5.0" customHeight="1">
      <c r="A424" s="73"/>
      <c r="B424" s="73"/>
      <c r="C424" s="73"/>
      <c r="D424" s="73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5.0" customHeight="1">
      <c r="A425" s="73"/>
      <c r="B425" s="73"/>
      <c r="C425" s="73"/>
      <c r="D425" s="73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5.0" customHeight="1">
      <c r="A426" s="73"/>
      <c r="B426" s="73"/>
      <c r="C426" s="73"/>
      <c r="D426" s="73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5.0" customHeight="1">
      <c r="A427" s="73"/>
      <c r="B427" s="73"/>
      <c r="C427" s="73"/>
      <c r="D427" s="73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5.0" customHeight="1">
      <c r="A428" s="73"/>
      <c r="B428" s="73"/>
      <c r="C428" s="73"/>
      <c r="D428" s="73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5.0" customHeight="1">
      <c r="A429" s="73"/>
      <c r="B429" s="73"/>
      <c r="C429" s="73"/>
      <c r="D429" s="73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5.0" customHeight="1">
      <c r="A430" s="73"/>
      <c r="B430" s="73"/>
      <c r="C430" s="73"/>
      <c r="D430" s="73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5.0" customHeight="1">
      <c r="A431" s="73"/>
      <c r="B431" s="73"/>
      <c r="C431" s="73"/>
      <c r="D431" s="73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5.0" customHeight="1">
      <c r="A432" s="73"/>
      <c r="B432" s="73"/>
      <c r="C432" s="73"/>
      <c r="D432" s="73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5.0" customHeight="1">
      <c r="A433" s="73"/>
      <c r="B433" s="73"/>
      <c r="C433" s="73"/>
      <c r="D433" s="73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5.0" customHeight="1">
      <c r="A434" s="73"/>
      <c r="B434" s="73"/>
      <c r="C434" s="73"/>
      <c r="D434" s="73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5.0" customHeight="1">
      <c r="A435" s="73"/>
      <c r="B435" s="73"/>
      <c r="C435" s="73"/>
      <c r="D435" s="73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5.0" customHeight="1">
      <c r="A436" s="73"/>
      <c r="B436" s="73"/>
      <c r="C436" s="73"/>
      <c r="D436" s="73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5.0" customHeight="1">
      <c r="A437" s="73"/>
      <c r="B437" s="73"/>
      <c r="C437" s="73"/>
      <c r="D437" s="73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5.0" customHeight="1">
      <c r="A438" s="73"/>
      <c r="B438" s="73"/>
      <c r="C438" s="73"/>
      <c r="D438" s="73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5.0" customHeight="1">
      <c r="A439" s="73"/>
      <c r="B439" s="73"/>
      <c r="C439" s="73"/>
      <c r="D439" s="73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5.0" customHeight="1">
      <c r="A440" s="73"/>
      <c r="B440" s="73"/>
      <c r="C440" s="73"/>
      <c r="D440" s="73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5.0" customHeight="1">
      <c r="A441" s="73"/>
      <c r="B441" s="73"/>
      <c r="C441" s="73"/>
      <c r="D441" s="73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5.0" customHeight="1">
      <c r="A442" s="73"/>
      <c r="B442" s="73"/>
      <c r="C442" s="73"/>
      <c r="D442" s="73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5.0" customHeight="1">
      <c r="A443" s="73"/>
      <c r="B443" s="73"/>
      <c r="C443" s="73"/>
      <c r="D443" s="73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5.0" customHeight="1">
      <c r="A444" s="73"/>
      <c r="B444" s="73"/>
      <c r="C444" s="73"/>
      <c r="D444" s="73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5.0" customHeight="1">
      <c r="A445" s="73"/>
      <c r="B445" s="73"/>
      <c r="C445" s="73"/>
      <c r="D445" s="73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5.0" customHeight="1">
      <c r="A446" s="73"/>
      <c r="B446" s="73"/>
      <c r="C446" s="73"/>
      <c r="D446" s="73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5.0" customHeight="1">
      <c r="A447" s="73"/>
      <c r="B447" s="73"/>
      <c r="C447" s="73"/>
      <c r="D447" s="73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5.0" customHeight="1">
      <c r="A448" s="73"/>
      <c r="B448" s="73"/>
      <c r="C448" s="73"/>
      <c r="D448" s="73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5.0" customHeight="1">
      <c r="A449" s="73"/>
      <c r="B449" s="73"/>
      <c r="C449" s="73"/>
      <c r="D449" s="73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5.0" customHeight="1">
      <c r="A450" s="73"/>
      <c r="B450" s="73"/>
      <c r="C450" s="73"/>
      <c r="D450" s="73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5.0" customHeight="1">
      <c r="A451" s="73"/>
      <c r="B451" s="73"/>
      <c r="C451" s="73"/>
      <c r="D451" s="73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5.0" customHeight="1">
      <c r="A452" s="73"/>
      <c r="B452" s="73"/>
      <c r="C452" s="73"/>
      <c r="D452" s="73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5.0" customHeight="1">
      <c r="A453" s="73"/>
      <c r="B453" s="73"/>
      <c r="C453" s="73"/>
      <c r="D453" s="73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5.0" customHeight="1">
      <c r="A454" s="73"/>
      <c r="B454" s="73"/>
      <c r="C454" s="73"/>
      <c r="D454" s="73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5.0" customHeight="1">
      <c r="A455" s="73"/>
      <c r="B455" s="73"/>
      <c r="C455" s="73"/>
      <c r="D455" s="73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5.0" customHeight="1">
      <c r="A456" s="73"/>
      <c r="B456" s="73"/>
      <c r="C456" s="73"/>
      <c r="D456" s="73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5.0" customHeight="1">
      <c r="A457" s="73"/>
      <c r="B457" s="73"/>
      <c r="C457" s="73"/>
      <c r="D457" s="73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5.0" customHeight="1">
      <c r="A458" s="73"/>
      <c r="B458" s="73"/>
      <c r="C458" s="73"/>
      <c r="D458" s="73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5.0" customHeight="1">
      <c r="A459" s="73"/>
      <c r="B459" s="73"/>
      <c r="C459" s="73"/>
      <c r="D459" s="73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5.0" customHeight="1">
      <c r="A460" s="73"/>
      <c r="B460" s="73"/>
      <c r="C460" s="73"/>
      <c r="D460" s="73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5.0" customHeight="1">
      <c r="A461" s="73"/>
      <c r="B461" s="73"/>
      <c r="C461" s="73"/>
      <c r="D461" s="73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5.0" customHeight="1">
      <c r="A462" s="73"/>
      <c r="B462" s="73"/>
      <c r="C462" s="73"/>
      <c r="D462" s="73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5.0" customHeight="1">
      <c r="A463" s="73"/>
      <c r="B463" s="73"/>
      <c r="C463" s="73"/>
      <c r="D463" s="73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5.0" customHeight="1">
      <c r="A464" s="73"/>
      <c r="B464" s="73"/>
      <c r="C464" s="73"/>
      <c r="D464" s="73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5.0" customHeight="1">
      <c r="A465" s="73"/>
      <c r="B465" s="73"/>
      <c r="C465" s="73"/>
      <c r="D465" s="73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5.0" customHeight="1">
      <c r="A466" s="73"/>
      <c r="B466" s="73"/>
      <c r="C466" s="73"/>
      <c r="D466" s="73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5.0" customHeight="1">
      <c r="A467" s="73"/>
      <c r="B467" s="73"/>
      <c r="C467" s="73"/>
      <c r="D467" s="73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5.0" customHeight="1">
      <c r="A468" s="73"/>
      <c r="B468" s="73"/>
      <c r="C468" s="73"/>
      <c r="D468" s="73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5.0" customHeight="1">
      <c r="A469" s="73"/>
      <c r="B469" s="73"/>
      <c r="C469" s="73"/>
      <c r="D469" s="73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5.0" customHeight="1">
      <c r="A470" s="73"/>
      <c r="B470" s="73"/>
      <c r="C470" s="73"/>
      <c r="D470" s="73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5.0" customHeight="1">
      <c r="A471" s="73"/>
      <c r="B471" s="73"/>
      <c r="C471" s="73"/>
      <c r="D471" s="73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5.0" customHeight="1">
      <c r="A472" s="73"/>
      <c r="B472" s="73"/>
      <c r="C472" s="73"/>
      <c r="D472" s="73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5.0" customHeight="1">
      <c r="A473" s="73"/>
      <c r="B473" s="73"/>
      <c r="C473" s="73"/>
      <c r="D473" s="73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5.0" customHeight="1">
      <c r="A474" s="73"/>
      <c r="B474" s="73"/>
      <c r="C474" s="73"/>
      <c r="D474" s="73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5.0" customHeight="1">
      <c r="A475" s="73"/>
      <c r="B475" s="73"/>
      <c r="C475" s="73"/>
      <c r="D475" s="73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5.0" customHeight="1">
      <c r="A476" s="73"/>
      <c r="B476" s="73"/>
      <c r="C476" s="73"/>
      <c r="D476" s="73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5.0" customHeight="1">
      <c r="A477" s="73"/>
      <c r="B477" s="73"/>
      <c r="C477" s="73"/>
      <c r="D477" s="73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5.0" customHeight="1">
      <c r="A478" s="73"/>
      <c r="B478" s="73"/>
      <c r="C478" s="73"/>
      <c r="D478" s="73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5.0" customHeight="1">
      <c r="A479" s="73"/>
      <c r="B479" s="73"/>
      <c r="C479" s="73"/>
      <c r="D479" s="73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5.0" customHeight="1">
      <c r="A480" s="73"/>
      <c r="B480" s="73"/>
      <c r="C480" s="73"/>
      <c r="D480" s="73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5.0" customHeight="1">
      <c r="A481" s="73"/>
      <c r="B481" s="73"/>
      <c r="C481" s="73"/>
      <c r="D481" s="73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5.0" customHeight="1">
      <c r="A482" s="73"/>
      <c r="B482" s="73"/>
      <c r="C482" s="73"/>
      <c r="D482" s="73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5.0" customHeight="1">
      <c r="A483" s="73"/>
      <c r="B483" s="73"/>
      <c r="C483" s="73"/>
      <c r="D483" s="73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5.0" customHeight="1">
      <c r="A484" s="73"/>
      <c r="B484" s="73"/>
      <c r="C484" s="73"/>
      <c r="D484" s="73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5.0" customHeight="1">
      <c r="A485" s="73"/>
      <c r="B485" s="73"/>
      <c r="C485" s="73"/>
      <c r="D485" s="73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5.0" customHeight="1">
      <c r="A486" s="73"/>
      <c r="B486" s="73"/>
      <c r="C486" s="73"/>
      <c r="D486" s="73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5.0" customHeight="1">
      <c r="A487" s="73"/>
      <c r="B487" s="73"/>
      <c r="C487" s="73"/>
      <c r="D487" s="73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5.0" customHeight="1">
      <c r="A488" s="73"/>
      <c r="B488" s="73"/>
      <c r="C488" s="73"/>
      <c r="D488" s="73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5.0" customHeight="1">
      <c r="A489" s="73"/>
      <c r="B489" s="73"/>
      <c r="C489" s="73"/>
      <c r="D489" s="73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5.0" customHeight="1">
      <c r="A490" s="73"/>
      <c r="B490" s="73"/>
      <c r="C490" s="73"/>
      <c r="D490" s="73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5.0" customHeight="1">
      <c r="A491" s="73"/>
      <c r="B491" s="73"/>
      <c r="C491" s="73"/>
      <c r="D491" s="73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5.0" customHeight="1">
      <c r="A492" s="73"/>
      <c r="B492" s="73"/>
      <c r="C492" s="73"/>
      <c r="D492" s="73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5.0" customHeight="1">
      <c r="A493" s="73"/>
      <c r="B493" s="73"/>
      <c r="C493" s="73"/>
      <c r="D493" s="73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5.0" customHeight="1">
      <c r="A494" s="73"/>
      <c r="B494" s="73"/>
      <c r="C494" s="73"/>
      <c r="D494" s="73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5.0" customHeight="1">
      <c r="A495" s="73"/>
      <c r="B495" s="73"/>
      <c r="C495" s="73"/>
      <c r="D495" s="73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5.0" customHeight="1">
      <c r="A496" s="73"/>
      <c r="B496" s="73"/>
      <c r="C496" s="73"/>
      <c r="D496" s="73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5.0" customHeight="1">
      <c r="A497" s="73"/>
      <c r="B497" s="73"/>
      <c r="C497" s="73"/>
      <c r="D497" s="73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5.0" customHeight="1">
      <c r="A498" s="73"/>
      <c r="B498" s="73"/>
      <c r="C498" s="73"/>
      <c r="D498" s="73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5.0" customHeight="1">
      <c r="A499" s="73"/>
      <c r="B499" s="73"/>
      <c r="C499" s="73"/>
      <c r="D499" s="73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5.0" customHeight="1">
      <c r="A500" s="73"/>
      <c r="B500" s="73"/>
      <c r="C500" s="73"/>
      <c r="D500" s="73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5.0" customHeight="1">
      <c r="A501" s="73"/>
      <c r="B501" s="73"/>
      <c r="C501" s="73"/>
      <c r="D501" s="73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5.0" customHeight="1">
      <c r="A502" s="73"/>
      <c r="B502" s="73"/>
      <c r="C502" s="73"/>
      <c r="D502" s="73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5.0" customHeight="1">
      <c r="A503" s="73"/>
      <c r="B503" s="73"/>
      <c r="C503" s="73"/>
      <c r="D503" s="73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5.0" customHeight="1">
      <c r="A504" s="73"/>
      <c r="B504" s="73"/>
      <c r="C504" s="73"/>
      <c r="D504" s="73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5.0" customHeight="1">
      <c r="A505" s="73"/>
      <c r="B505" s="73"/>
      <c r="C505" s="73"/>
      <c r="D505" s="73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5.0" customHeight="1">
      <c r="A506" s="73"/>
      <c r="B506" s="73"/>
      <c r="C506" s="73"/>
      <c r="D506" s="73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5.0" customHeight="1">
      <c r="A507" s="73"/>
      <c r="B507" s="73"/>
      <c r="C507" s="73"/>
      <c r="D507" s="73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5.0" customHeight="1">
      <c r="A508" s="73"/>
      <c r="B508" s="73"/>
      <c r="C508" s="73"/>
      <c r="D508" s="73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5.0" customHeight="1">
      <c r="A509" s="73"/>
      <c r="B509" s="73"/>
      <c r="C509" s="73"/>
      <c r="D509" s="73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5.0" customHeight="1">
      <c r="A510" s="73"/>
      <c r="B510" s="73"/>
      <c r="C510" s="73"/>
      <c r="D510" s="73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5.0" customHeight="1">
      <c r="A511" s="73"/>
      <c r="B511" s="73"/>
      <c r="C511" s="73"/>
      <c r="D511" s="73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5.0" customHeight="1">
      <c r="A512" s="73"/>
      <c r="B512" s="73"/>
      <c r="C512" s="73"/>
      <c r="D512" s="73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5.0" customHeight="1">
      <c r="A513" s="73"/>
      <c r="B513" s="73"/>
      <c r="C513" s="73"/>
      <c r="D513" s="73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5.0" customHeight="1">
      <c r="A514" s="73"/>
      <c r="B514" s="73"/>
      <c r="C514" s="73"/>
      <c r="D514" s="73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5.0" customHeight="1">
      <c r="A515" s="73"/>
      <c r="B515" s="73"/>
      <c r="C515" s="73"/>
      <c r="D515" s="73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5.0" customHeight="1">
      <c r="A516" s="73"/>
      <c r="B516" s="73"/>
      <c r="C516" s="73"/>
      <c r="D516" s="73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5.0" customHeight="1">
      <c r="A517" s="73"/>
      <c r="B517" s="73"/>
      <c r="C517" s="73"/>
      <c r="D517" s="73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5.0" customHeight="1">
      <c r="A518" s="73"/>
      <c r="B518" s="73"/>
      <c r="C518" s="73"/>
      <c r="D518" s="73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5.0" customHeight="1">
      <c r="A519" s="73"/>
      <c r="B519" s="73"/>
      <c r="C519" s="73"/>
      <c r="D519" s="73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5.0" customHeight="1">
      <c r="A520" s="73"/>
      <c r="B520" s="73"/>
      <c r="C520" s="73"/>
      <c r="D520" s="73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5.0" customHeight="1">
      <c r="A521" s="73"/>
      <c r="B521" s="73"/>
      <c r="C521" s="73"/>
      <c r="D521" s="73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5.0" customHeight="1">
      <c r="A522" s="73"/>
      <c r="B522" s="73"/>
      <c r="C522" s="73"/>
      <c r="D522" s="73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5.0" customHeight="1">
      <c r="A523" s="73"/>
      <c r="B523" s="73"/>
      <c r="C523" s="73"/>
      <c r="D523" s="73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5.0" customHeight="1">
      <c r="A524" s="73"/>
      <c r="B524" s="73"/>
      <c r="C524" s="73"/>
      <c r="D524" s="73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5.0" customHeight="1">
      <c r="A525" s="73"/>
      <c r="B525" s="73"/>
      <c r="C525" s="73"/>
      <c r="D525" s="73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5.0" customHeight="1">
      <c r="A526" s="73"/>
      <c r="B526" s="73"/>
      <c r="C526" s="73"/>
      <c r="D526" s="73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5.0" customHeight="1">
      <c r="A527" s="73"/>
      <c r="B527" s="73"/>
      <c r="C527" s="73"/>
      <c r="D527" s="73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5.0" customHeight="1">
      <c r="A528" s="73"/>
      <c r="B528" s="73"/>
      <c r="C528" s="73"/>
      <c r="D528" s="73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5.0" customHeight="1">
      <c r="A529" s="73"/>
      <c r="B529" s="73"/>
      <c r="C529" s="73"/>
      <c r="D529" s="73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5.0" customHeight="1">
      <c r="A530" s="73"/>
      <c r="B530" s="73"/>
      <c r="C530" s="73"/>
      <c r="D530" s="73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5.0" customHeight="1">
      <c r="A531" s="73"/>
      <c r="B531" s="73"/>
      <c r="C531" s="73"/>
      <c r="D531" s="73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5.0" customHeight="1">
      <c r="A532" s="73"/>
      <c r="B532" s="73"/>
      <c r="C532" s="73"/>
      <c r="D532" s="73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5.0" customHeight="1">
      <c r="A533" s="73"/>
      <c r="B533" s="73"/>
      <c r="C533" s="73"/>
      <c r="D533" s="73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5.0" customHeight="1">
      <c r="A534" s="73"/>
      <c r="B534" s="73"/>
      <c r="C534" s="73"/>
      <c r="D534" s="73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5.0" customHeight="1">
      <c r="A535" s="73"/>
      <c r="B535" s="73"/>
      <c r="C535" s="73"/>
      <c r="D535" s="73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5.0" customHeight="1">
      <c r="A536" s="73"/>
      <c r="B536" s="73"/>
      <c r="C536" s="73"/>
      <c r="D536" s="73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5.0" customHeight="1">
      <c r="A537" s="73"/>
      <c r="B537" s="73"/>
      <c r="C537" s="73"/>
      <c r="D537" s="73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5.0" customHeight="1">
      <c r="A538" s="73"/>
      <c r="B538" s="73"/>
      <c r="C538" s="73"/>
      <c r="D538" s="73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5.0" customHeight="1">
      <c r="A539" s="73"/>
      <c r="B539" s="73"/>
      <c r="C539" s="73"/>
      <c r="D539" s="73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5.0" customHeight="1">
      <c r="A540" s="73"/>
      <c r="B540" s="73"/>
      <c r="C540" s="73"/>
      <c r="D540" s="73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5.0" customHeight="1">
      <c r="A541" s="73"/>
      <c r="B541" s="73"/>
      <c r="C541" s="73"/>
      <c r="D541" s="73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5.0" customHeight="1">
      <c r="A542" s="73"/>
      <c r="B542" s="73"/>
      <c r="C542" s="73"/>
      <c r="D542" s="73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5.0" customHeight="1">
      <c r="A543" s="73"/>
      <c r="B543" s="73"/>
      <c r="C543" s="73"/>
      <c r="D543" s="73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5.0" customHeight="1">
      <c r="A544" s="73"/>
      <c r="B544" s="73"/>
      <c r="C544" s="73"/>
      <c r="D544" s="73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5.0" customHeight="1">
      <c r="A545" s="73"/>
      <c r="B545" s="73"/>
      <c r="C545" s="73"/>
      <c r="D545" s="73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5.0" customHeight="1">
      <c r="A546" s="73"/>
      <c r="B546" s="73"/>
      <c r="C546" s="73"/>
      <c r="D546" s="73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5.0" customHeight="1">
      <c r="A547" s="73"/>
      <c r="B547" s="73"/>
      <c r="C547" s="73"/>
      <c r="D547" s="73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5.0" customHeight="1">
      <c r="A548" s="73"/>
      <c r="B548" s="73"/>
      <c r="C548" s="73"/>
      <c r="D548" s="73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5.0" customHeight="1">
      <c r="A549" s="73"/>
      <c r="B549" s="73"/>
      <c r="C549" s="73"/>
      <c r="D549" s="73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5.0" customHeight="1">
      <c r="A550" s="73"/>
      <c r="B550" s="73"/>
      <c r="C550" s="73"/>
      <c r="D550" s="73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5.0" customHeight="1">
      <c r="A551" s="73"/>
      <c r="B551" s="73"/>
      <c r="C551" s="73"/>
      <c r="D551" s="73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5.0" customHeight="1">
      <c r="A552" s="73"/>
      <c r="B552" s="73"/>
      <c r="C552" s="73"/>
      <c r="D552" s="73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5.0" customHeight="1">
      <c r="A553" s="73"/>
      <c r="B553" s="73"/>
      <c r="C553" s="73"/>
      <c r="D553" s="73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5.0" customHeight="1">
      <c r="A554" s="73"/>
      <c r="B554" s="73"/>
      <c r="C554" s="73"/>
      <c r="D554" s="73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5.0" customHeight="1">
      <c r="A555" s="73"/>
      <c r="B555" s="73"/>
      <c r="C555" s="73"/>
      <c r="D555" s="73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5.0" customHeight="1">
      <c r="A556" s="73"/>
      <c r="B556" s="73"/>
      <c r="C556" s="73"/>
      <c r="D556" s="73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5.0" customHeight="1">
      <c r="A557" s="73"/>
      <c r="B557" s="73"/>
      <c r="C557" s="73"/>
      <c r="D557" s="73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5.0" customHeight="1">
      <c r="A558" s="73"/>
      <c r="B558" s="73"/>
      <c r="C558" s="73"/>
      <c r="D558" s="73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5.0" customHeight="1">
      <c r="A559" s="73"/>
      <c r="B559" s="73"/>
      <c r="C559" s="73"/>
      <c r="D559" s="73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5.0" customHeight="1">
      <c r="A560" s="73"/>
      <c r="B560" s="73"/>
      <c r="C560" s="73"/>
      <c r="D560" s="73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5.0" customHeight="1">
      <c r="A561" s="73"/>
      <c r="B561" s="73"/>
      <c r="C561" s="73"/>
      <c r="D561" s="73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5.0" customHeight="1">
      <c r="A562" s="73"/>
      <c r="B562" s="73"/>
      <c r="C562" s="73"/>
      <c r="D562" s="73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5.0" customHeight="1">
      <c r="A563" s="73"/>
      <c r="B563" s="73"/>
      <c r="C563" s="73"/>
      <c r="D563" s="73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5.0" customHeight="1">
      <c r="A564" s="73"/>
      <c r="B564" s="73"/>
      <c r="C564" s="73"/>
      <c r="D564" s="73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5.0" customHeight="1">
      <c r="A565" s="73"/>
      <c r="B565" s="73"/>
      <c r="C565" s="73"/>
      <c r="D565" s="73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5.0" customHeight="1">
      <c r="A566" s="73"/>
      <c r="B566" s="73"/>
      <c r="C566" s="73"/>
      <c r="D566" s="73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5.0" customHeight="1">
      <c r="A567" s="73"/>
      <c r="B567" s="73"/>
      <c r="C567" s="73"/>
      <c r="D567" s="73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5.0" customHeight="1">
      <c r="A568" s="73"/>
      <c r="B568" s="73"/>
      <c r="C568" s="73"/>
      <c r="D568" s="73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5.0" customHeight="1">
      <c r="A569" s="73"/>
      <c r="B569" s="73"/>
      <c r="C569" s="73"/>
      <c r="D569" s="73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5.0" customHeight="1">
      <c r="A570" s="73"/>
      <c r="B570" s="73"/>
      <c r="C570" s="73"/>
      <c r="D570" s="73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5.0" customHeight="1">
      <c r="A571" s="73"/>
      <c r="B571" s="73"/>
      <c r="C571" s="73"/>
      <c r="D571" s="73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5.0" customHeight="1">
      <c r="A572" s="73"/>
      <c r="B572" s="73"/>
      <c r="C572" s="73"/>
      <c r="D572" s="73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5.0" customHeight="1">
      <c r="A573" s="73"/>
      <c r="B573" s="73"/>
      <c r="C573" s="73"/>
      <c r="D573" s="73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5.0" customHeight="1">
      <c r="A574" s="73"/>
      <c r="B574" s="73"/>
      <c r="C574" s="73"/>
      <c r="D574" s="73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5.0" customHeight="1">
      <c r="A575" s="73"/>
      <c r="B575" s="73"/>
      <c r="C575" s="73"/>
      <c r="D575" s="73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5.0" customHeight="1">
      <c r="A576" s="73"/>
      <c r="B576" s="73"/>
      <c r="C576" s="73"/>
      <c r="D576" s="73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5.0" customHeight="1">
      <c r="A577" s="73"/>
      <c r="B577" s="73"/>
      <c r="C577" s="73"/>
      <c r="D577" s="73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5.0" customHeight="1">
      <c r="A578" s="73"/>
      <c r="B578" s="73"/>
      <c r="C578" s="73"/>
      <c r="D578" s="73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5.0" customHeight="1">
      <c r="A579" s="73"/>
      <c r="B579" s="73"/>
      <c r="C579" s="73"/>
      <c r="D579" s="73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5.0" customHeight="1">
      <c r="A580" s="73"/>
      <c r="B580" s="73"/>
      <c r="C580" s="73"/>
      <c r="D580" s="73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5.0" customHeight="1">
      <c r="A581" s="73"/>
      <c r="B581" s="73"/>
      <c r="C581" s="73"/>
      <c r="D581" s="73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5.0" customHeight="1">
      <c r="A582" s="73"/>
      <c r="B582" s="73"/>
      <c r="C582" s="73"/>
      <c r="D582" s="73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5.0" customHeight="1">
      <c r="A583" s="73"/>
      <c r="B583" s="73"/>
      <c r="C583" s="73"/>
      <c r="D583" s="73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5.0" customHeight="1">
      <c r="A584" s="73"/>
      <c r="B584" s="73"/>
      <c r="C584" s="73"/>
      <c r="D584" s="73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5.0" customHeight="1">
      <c r="A585" s="73"/>
      <c r="B585" s="73"/>
      <c r="C585" s="73"/>
      <c r="D585" s="73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5.0" customHeight="1">
      <c r="A586" s="73"/>
      <c r="B586" s="73"/>
      <c r="C586" s="73"/>
      <c r="D586" s="73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5.0" customHeight="1">
      <c r="A587" s="73"/>
      <c r="B587" s="73"/>
      <c r="C587" s="73"/>
      <c r="D587" s="73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5.0" customHeight="1">
      <c r="A588" s="73"/>
      <c r="B588" s="73"/>
      <c r="C588" s="73"/>
      <c r="D588" s="73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5.0" customHeight="1">
      <c r="A589" s="73"/>
      <c r="B589" s="73"/>
      <c r="C589" s="73"/>
      <c r="D589" s="73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5.0" customHeight="1">
      <c r="A590" s="73"/>
      <c r="B590" s="73"/>
      <c r="C590" s="73"/>
      <c r="D590" s="73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5.0" customHeight="1">
      <c r="A591" s="73"/>
      <c r="B591" s="73"/>
      <c r="C591" s="73"/>
      <c r="D591" s="73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5.0" customHeight="1">
      <c r="A592" s="73"/>
      <c r="B592" s="73"/>
      <c r="C592" s="73"/>
      <c r="D592" s="73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5.0" customHeight="1">
      <c r="A593" s="73"/>
      <c r="B593" s="73"/>
      <c r="C593" s="73"/>
      <c r="D593" s="73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5.0" customHeight="1">
      <c r="A594" s="73"/>
      <c r="B594" s="73"/>
      <c r="C594" s="73"/>
      <c r="D594" s="73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5.0" customHeight="1">
      <c r="A595" s="73"/>
      <c r="B595" s="73"/>
      <c r="C595" s="73"/>
      <c r="D595" s="73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5.0" customHeight="1">
      <c r="A596" s="73"/>
      <c r="B596" s="73"/>
      <c r="C596" s="73"/>
      <c r="D596" s="73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5.0" customHeight="1">
      <c r="A597" s="73"/>
      <c r="B597" s="73"/>
      <c r="C597" s="73"/>
      <c r="D597" s="73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5.0" customHeight="1">
      <c r="A598" s="73"/>
      <c r="B598" s="73"/>
      <c r="C598" s="73"/>
      <c r="D598" s="73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5.0" customHeight="1">
      <c r="A599" s="73"/>
      <c r="B599" s="73"/>
      <c r="C599" s="73"/>
      <c r="D599" s="73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5.0" customHeight="1">
      <c r="A600" s="73"/>
      <c r="B600" s="73"/>
      <c r="C600" s="73"/>
      <c r="D600" s="73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5.0" customHeight="1">
      <c r="A601" s="73"/>
      <c r="B601" s="73"/>
      <c r="C601" s="73"/>
      <c r="D601" s="73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5.0" customHeight="1">
      <c r="A602" s="73"/>
      <c r="B602" s="73"/>
      <c r="C602" s="73"/>
      <c r="D602" s="73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5.0" customHeight="1">
      <c r="A603" s="73"/>
      <c r="B603" s="73"/>
      <c r="C603" s="73"/>
      <c r="D603" s="73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5.0" customHeight="1">
      <c r="A604" s="73"/>
      <c r="B604" s="73"/>
      <c r="C604" s="73"/>
      <c r="D604" s="73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5.0" customHeight="1">
      <c r="A605" s="73"/>
      <c r="B605" s="73"/>
      <c r="C605" s="73"/>
      <c r="D605" s="73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5.0" customHeight="1">
      <c r="A606" s="73"/>
      <c r="B606" s="73"/>
      <c r="C606" s="73"/>
      <c r="D606" s="73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5.0" customHeight="1">
      <c r="A607" s="73"/>
      <c r="B607" s="73"/>
      <c r="C607" s="73"/>
      <c r="D607" s="73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5.0" customHeight="1">
      <c r="A608" s="73"/>
      <c r="B608" s="73"/>
      <c r="C608" s="73"/>
      <c r="D608" s="73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5.0" customHeight="1">
      <c r="A609" s="73"/>
      <c r="B609" s="73"/>
      <c r="C609" s="73"/>
      <c r="D609" s="73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5.0" customHeight="1">
      <c r="A610" s="73"/>
      <c r="B610" s="73"/>
      <c r="C610" s="73"/>
      <c r="D610" s="73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5.0" customHeight="1">
      <c r="A611" s="73"/>
      <c r="B611" s="73"/>
      <c r="C611" s="73"/>
      <c r="D611" s="73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5.0" customHeight="1">
      <c r="A612" s="73"/>
      <c r="B612" s="73"/>
      <c r="C612" s="73"/>
      <c r="D612" s="73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5.0" customHeight="1">
      <c r="A613" s="73"/>
      <c r="B613" s="73"/>
      <c r="C613" s="73"/>
      <c r="D613" s="73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5.0" customHeight="1">
      <c r="A614" s="73"/>
      <c r="B614" s="73"/>
      <c r="C614" s="73"/>
      <c r="D614" s="73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5.0" customHeight="1">
      <c r="A615" s="73"/>
      <c r="B615" s="73"/>
      <c r="C615" s="73"/>
      <c r="D615" s="73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5.0" customHeight="1">
      <c r="A616" s="73"/>
      <c r="B616" s="73"/>
      <c r="C616" s="73"/>
      <c r="D616" s="73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5.0" customHeight="1">
      <c r="A617" s="73"/>
      <c r="B617" s="73"/>
      <c r="C617" s="73"/>
      <c r="D617" s="73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5.0" customHeight="1">
      <c r="A618" s="73"/>
      <c r="B618" s="73"/>
      <c r="C618" s="73"/>
      <c r="D618" s="73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5.0" customHeight="1">
      <c r="A619" s="73"/>
      <c r="B619" s="73"/>
      <c r="C619" s="73"/>
      <c r="D619" s="73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5.0" customHeight="1">
      <c r="A620" s="73"/>
      <c r="B620" s="73"/>
      <c r="C620" s="73"/>
      <c r="D620" s="73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5.0" customHeight="1">
      <c r="A621" s="73"/>
      <c r="B621" s="73"/>
      <c r="C621" s="73"/>
      <c r="D621" s="73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5.0" customHeight="1">
      <c r="A622" s="73"/>
      <c r="B622" s="73"/>
      <c r="C622" s="73"/>
      <c r="D622" s="73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5.0" customHeight="1">
      <c r="A623" s="73"/>
      <c r="B623" s="73"/>
      <c r="C623" s="73"/>
      <c r="D623" s="73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5.0" customHeight="1">
      <c r="A624" s="73"/>
      <c r="B624" s="73"/>
      <c r="C624" s="73"/>
      <c r="D624" s="73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5.0" customHeight="1">
      <c r="A625" s="73"/>
      <c r="B625" s="73"/>
      <c r="C625" s="73"/>
      <c r="D625" s="73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5.0" customHeight="1">
      <c r="A626" s="73"/>
      <c r="B626" s="73"/>
      <c r="C626" s="73"/>
      <c r="D626" s="73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5.0" customHeight="1">
      <c r="A627" s="73"/>
      <c r="B627" s="73"/>
      <c r="C627" s="73"/>
      <c r="D627" s="73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5.0" customHeight="1">
      <c r="A628" s="73"/>
      <c r="B628" s="73"/>
      <c r="C628" s="73"/>
      <c r="D628" s="73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5.0" customHeight="1">
      <c r="A629" s="73"/>
      <c r="B629" s="73"/>
      <c r="C629" s="73"/>
      <c r="D629" s="73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5.0" customHeight="1">
      <c r="A630" s="73"/>
      <c r="B630" s="73"/>
      <c r="C630" s="73"/>
      <c r="D630" s="73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5.0" customHeight="1">
      <c r="A631" s="73"/>
      <c r="B631" s="73"/>
      <c r="C631" s="73"/>
      <c r="D631" s="73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5.0" customHeight="1">
      <c r="A632" s="73"/>
      <c r="B632" s="73"/>
      <c r="C632" s="73"/>
      <c r="D632" s="73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5.0" customHeight="1">
      <c r="A633" s="73"/>
      <c r="B633" s="73"/>
      <c r="C633" s="73"/>
      <c r="D633" s="73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5.0" customHeight="1">
      <c r="A634" s="73"/>
      <c r="B634" s="73"/>
      <c r="C634" s="73"/>
      <c r="D634" s="73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5.0" customHeight="1">
      <c r="A635" s="73"/>
      <c r="B635" s="73"/>
      <c r="C635" s="73"/>
      <c r="D635" s="73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5.0" customHeight="1">
      <c r="A636" s="73"/>
      <c r="B636" s="73"/>
      <c r="C636" s="73"/>
      <c r="D636" s="73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5.0" customHeight="1">
      <c r="A637" s="73"/>
      <c r="B637" s="73"/>
      <c r="C637" s="73"/>
      <c r="D637" s="73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5.0" customHeight="1">
      <c r="A638" s="73"/>
      <c r="B638" s="73"/>
      <c r="C638" s="73"/>
      <c r="D638" s="73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5.0" customHeight="1">
      <c r="A639" s="73"/>
      <c r="B639" s="73"/>
      <c r="C639" s="73"/>
      <c r="D639" s="73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5.0" customHeight="1">
      <c r="A640" s="73"/>
      <c r="B640" s="73"/>
      <c r="C640" s="73"/>
      <c r="D640" s="73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5.0" customHeight="1">
      <c r="A641" s="73"/>
      <c r="B641" s="73"/>
      <c r="C641" s="73"/>
      <c r="D641" s="73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5.0" customHeight="1">
      <c r="A642" s="73"/>
      <c r="B642" s="73"/>
      <c r="C642" s="73"/>
      <c r="D642" s="73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5.0" customHeight="1">
      <c r="A643" s="73"/>
      <c r="B643" s="73"/>
      <c r="C643" s="73"/>
      <c r="D643" s="73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5.0" customHeight="1">
      <c r="A644" s="73"/>
      <c r="B644" s="73"/>
      <c r="C644" s="73"/>
      <c r="D644" s="73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5.0" customHeight="1">
      <c r="A645" s="73"/>
      <c r="B645" s="73"/>
      <c r="C645" s="73"/>
      <c r="D645" s="73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5.0" customHeight="1">
      <c r="A646" s="73"/>
      <c r="B646" s="73"/>
      <c r="C646" s="73"/>
      <c r="D646" s="73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5.0" customHeight="1">
      <c r="A647" s="73"/>
      <c r="B647" s="73"/>
      <c r="C647" s="73"/>
      <c r="D647" s="73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5.0" customHeight="1">
      <c r="A648" s="73"/>
      <c r="B648" s="73"/>
      <c r="C648" s="73"/>
      <c r="D648" s="73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5.0" customHeight="1">
      <c r="A649" s="73"/>
      <c r="B649" s="73"/>
      <c r="C649" s="73"/>
      <c r="D649" s="73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5.0" customHeight="1">
      <c r="A650" s="73"/>
      <c r="B650" s="73"/>
      <c r="C650" s="73"/>
      <c r="D650" s="73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5.0" customHeight="1">
      <c r="A651" s="73"/>
      <c r="B651" s="73"/>
      <c r="C651" s="73"/>
      <c r="D651" s="73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5.0" customHeight="1">
      <c r="A652" s="73"/>
      <c r="B652" s="73"/>
      <c r="C652" s="73"/>
      <c r="D652" s="73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5.0" customHeight="1">
      <c r="A653" s="73"/>
      <c r="B653" s="73"/>
      <c r="C653" s="73"/>
      <c r="D653" s="73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5.0" customHeight="1">
      <c r="A654" s="73"/>
      <c r="B654" s="73"/>
      <c r="C654" s="73"/>
      <c r="D654" s="73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5.0" customHeight="1">
      <c r="A655" s="73"/>
      <c r="B655" s="73"/>
      <c r="C655" s="73"/>
      <c r="D655" s="73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5.0" customHeight="1">
      <c r="A656" s="73"/>
      <c r="B656" s="73"/>
      <c r="C656" s="73"/>
      <c r="D656" s="73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5.0" customHeight="1">
      <c r="A657" s="73"/>
      <c r="B657" s="73"/>
      <c r="C657" s="73"/>
      <c r="D657" s="73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5.0" customHeight="1">
      <c r="A658" s="73"/>
      <c r="B658" s="73"/>
      <c r="C658" s="73"/>
      <c r="D658" s="73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5.0" customHeight="1">
      <c r="A659" s="73"/>
      <c r="B659" s="73"/>
      <c r="C659" s="73"/>
      <c r="D659" s="73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5.0" customHeight="1">
      <c r="A660" s="73"/>
      <c r="B660" s="73"/>
      <c r="C660" s="73"/>
      <c r="D660" s="73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5.0" customHeight="1">
      <c r="A661" s="73"/>
      <c r="B661" s="73"/>
      <c r="C661" s="73"/>
      <c r="D661" s="73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5.0" customHeight="1">
      <c r="A662" s="73"/>
      <c r="B662" s="73"/>
      <c r="C662" s="73"/>
      <c r="D662" s="73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5.0" customHeight="1">
      <c r="A663" s="73"/>
      <c r="B663" s="73"/>
      <c r="C663" s="73"/>
      <c r="D663" s="73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5.0" customHeight="1">
      <c r="A664" s="73"/>
      <c r="B664" s="73"/>
      <c r="C664" s="73"/>
      <c r="D664" s="73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5.0" customHeight="1">
      <c r="A665" s="73"/>
      <c r="B665" s="73"/>
      <c r="C665" s="73"/>
      <c r="D665" s="73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5.0" customHeight="1">
      <c r="A666" s="73"/>
      <c r="B666" s="73"/>
      <c r="C666" s="73"/>
      <c r="D666" s="73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5.0" customHeight="1">
      <c r="A667" s="73"/>
      <c r="B667" s="73"/>
      <c r="C667" s="73"/>
      <c r="D667" s="73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5.0" customHeight="1">
      <c r="A668" s="73"/>
      <c r="B668" s="73"/>
      <c r="C668" s="73"/>
      <c r="D668" s="73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5.0" customHeight="1">
      <c r="A669" s="73"/>
      <c r="B669" s="73"/>
      <c r="C669" s="73"/>
      <c r="D669" s="73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5.0" customHeight="1">
      <c r="A670" s="73"/>
      <c r="B670" s="73"/>
      <c r="C670" s="73"/>
      <c r="D670" s="73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5.0" customHeight="1">
      <c r="A671" s="73"/>
      <c r="B671" s="73"/>
      <c r="C671" s="73"/>
      <c r="D671" s="73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5.0" customHeight="1">
      <c r="A672" s="73"/>
      <c r="B672" s="73"/>
      <c r="C672" s="73"/>
      <c r="D672" s="73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5.0" customHeight="1">
      <c r="A673" s="73"/>
      <c r="B673" s="73"/>
      <c r="C673" s="73"/>
      <c r="D673" s="73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5.0" customHeight="1">
      <c r="A674" s="73"/>
      <c r="B674" s="73"/>
      <c r="C674" s="73"/>
      <c r="D674" s="73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5.0" customHeight="1">
      <c r="A675" s="73"/>
      <c r="B675" s="73"/>
      <c r="C675" s="73"/>
      <c r="D675" s="73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5.0" customHeight="1">
      <c r="A676" s="73"/>
      <c r="B676" s="73"/>
      <c r="C676" s="73"/>
      <c r="D676" s="73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5.0" customHeight="1">
      <c r="A677" s="73"/>
      <c r="B677" s="73"/>
      <c r="C677" s="73"/>
      <c r="D677" s="73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5.0" customHeight="1">
      <c r="A678" s="73"/>
      <c r="B678" s="73"/>
      <c r="C678" s="73"/>
      <c r="D678" s="73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5.0" customHeight="1">
      <c r="A679" s="73"/>
      <c r="B679" s="73"/>
      <c r="C679" s="73"/>
      <c r="D679" s="73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5.0" customHeight="1">
      <c r="A680" s="73"/>
      <c r="B680" s="73"/>
      <c r="C680" s="73"/>
      <c r="D680" s="73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5.0" customHeight="1">
      <c r="A681" s="73"/>
      <c r="B681" s="73"/>
      <c r="C681" s="73"/>
      <c r="D681" s="73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5.0" customHeight="1">
      <c r="A682" s="73"/>
      <c r="B682" s="73"/>
      <c r="C682" s="73"/>
      <c r="D682" s="73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5.0" customHeight="1">
      <c r="A683" s="73"/>
      <c r="B683" s="73"/>
      <c r="C683" s="73"/>
      <c r="D683" s="73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5.0" customHeight="1">
      <c r="A684" s="73"/>
      <c r="B684" s="73"/>
      <c r="C684" s="73"/>
      <c r="D684" s="73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5.0" customHeight="1">
      <c r="A685" s="73"/>
      <c r="B685" s="73"/>
      <c r="C685" s="73"/>
      <c r="D685" s="73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5.0" customHeight="1">
      <c r="A686" s="73"/>
      <c r="B686" s="73"/>
      <c r="C686" s="73"/>
      <c r="D686" s="73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5.0" customHeight="1">
      <c r="A687" s="73"/>
      <c r="B687" s="73"/>
      <c r="C687" s="73"/>
      <c r="D687" s="73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5.0" customHeight="1">
      <c r="A688" s="73"/>
      <c r="B688" s="73"/>
      <c r="C688" s="73"/>
      <c r="D688" s="73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5.0" customHeight="1">
      <c r="A689" s="73"/>
      <c r="B689" s="73"/>
      <c r="C689" s="73"/>
      <c r="D689" s="73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5.0" customHeight="1">
      <c r="A690" s="73"/>
      <c r="B690" s="73"/>
      <c r="C690" s="73"/>
      <c r="D690" s="73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5.0" customHeight="1">
      <c r="A691" s="73"/>
      <c r="B691" s="73"/>
      <c r="C691" s="73"/>
      <c r="D691" s="73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5.0" customHeight="1">
      <c r="A692" s="73"/>
      <c r="B692" s="73"/>
      <c r="C692" s="73"/>
      <c r="D692" s="73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5.0" customHeight="1">
      <c r="A693" s="73"/>
      <c r="B693" s="73"/>
      <c r="C693" s="73"/>
      <c r="D693" s="73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5.0" customHeight="1">
      <c r="A694" s="73"/>
      <c r="B694" s="73"/>
      <c r="C694" s="73"/>
      <c r="D694" s="73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5.0" customHeight="1">
      <c r="A695" s="73"/>
      <c r="B695" s="73"/>
      <c r="C695" s="73"/>
      <c r="D695" s="73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5.0" customHeight="1">
      <c r="A696" s="73"/>
      <c r="B696" s="73"/>
      <c r="C696" s="73"/>
      <c r="D696" s="73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5.0" customHeight="1">
      <c r="A697" s="73"/>
      <c r="B697" s="73"/>
      <c r="C697" s="73"/>
      <c r="D697" s="73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5.0" customHeight="1">
      <c r="A698" s="73"/>
      <c r="B698" s="73"/>
      <c r="C698" s="73"/>
      <c r="D698" s="73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5.0" customHeight="1">
      <c r="A699" s="73"/>
      <c r="B699" s="73"/>
      <c r="C699" s="73"/>
      <c r="D699" s="73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5.0" customHeight="1">
      <c r="A700" s="73"/>
      <c r="B700" s="73"/>
      <c r="C700" s="73"/>
      <c r="D700" s="73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5.0" customHeight="1">
      <c r="A701" s="73"/>
      <c r="B701" s="73"/>
      <c r="C701" s="73"/>
      <c r="D701" s="73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5.0" customHeight="1">
      <c r="A702" s="73"/>
      <c r="B702" s="73"/>
      <c r="C702" s="73"/>
      <c r="D702" s="73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5.0" customHeight="1">
      <c r="A703" s="73"/>
      <c r="B703" s="73"/>
      <c r="C703" s="73"/>
      <c r="D703" s="73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5.0" customHeight="1">
      <c r="A704" s="73"/>
      <c r="B704" s="73"/>
      <c r="C704" s="73"/>
      <c r="D704" s="73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5.0" customHeight="1">
      <c r="A705" s="73"/>
      <c r="B705" s="73"/>
      <c r="C705" s="73"/>
      <c r="D705" s="73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5.0" customHeight="1">
      <c r="A706" s="73"/>
      <c r="B706" s="73"/>
      <c r="C706" s="73"/>
      <c r="D706" s="73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5.0" customHeight="1">
      <c r="A707" s="73"/>
      <c r="B707" s="73"/>
      <c r="C707" s="73"/>
      <c r="D707" s="73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5.0" customHeight="1">
      <c r="A708" s="73"/>
      <c r="B708" s="73"/>
      <c r="C708" s="73"/>
      <c r="D708" s="73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5.0" customHeight="1">
      <c r="A709" s="73"/>
      <c r="B709" s="73"/>
      <c r="C709" s="73"/>
      <c r="D709" s="73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5.0" customHeight="1">
      <c r="A710" s="73"/>
      <c r="B710" s="73"/>
      <c r="C710" s="73"/>
      <c r="D710" s="73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5.0" customHeight="1">
      <c r="A711" s="73"/>
      <c r="B711" s="73"/>
      <c r="C711" s="73"/>
      <c r="D711" s="73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5.0" customHeight="1">
      <c r="A712" s="73"/>
      <c r="B712" s="73"/>
      <c r="C712" s="73"/>
      <c r="D712" s="73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5.0" customHeight="1">
      <c r="A713" s="73"/>
      <c r="B713" s="73"/>
      <c r="C713" s="73"/>
      <c r="D713" s="73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5.0" customHeight="1">
      <c r="A714" s="73"/>
      <c r="B714" s="73"/>
      <c r="C714" s="73"/>
      <c r="D714" s="73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5.0" customHeight="1">
      <c r="A715" s="73"/>
      <c r="B715" s="73"/>
      <c r="C715" s="73"/>
      <c r="D715" s="73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5.0" customHeight="1">
      <c r="A716" s="73"/>
      <c r="B716" s="73"/>
      <c r="C716" s="73"/>
      <c r="D716" s="73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5.0" customHeight="1">
      <c r="A717" s="73"/>
      <c r="B717" s="73"/>
      <c r="C717" s="73"/>
      <c r="D717" s="73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5.0" customHeight="1">
      <c r="A718" s="73"/>
      <c r="B718" s="73"/>
      <c r="C718" s="73"/>
      <c r="D718" s="73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5.0" customHeight="1">
      <c r="A719" s="73"/>
      <c r="B719" s="73"/>
      <c r="C719" s="73"/>
      <c r="D719" s="73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5.0" customHeight="1">
      <c r="A720" s="73"/>
      <c r="B720" s="73"/>
      <c r="C720" s="73"/>
      <c r="D720" s="73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5.0" customHeight="1">
      <c r="A721" s="73"/>
      <c r="B721" s="73"/>
      <c r="C721" s="73"/>
      <c r="D721" s="73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5.0" customHeight="1">
      <c r="A722" s="73"/>
      <c r="B722" s="73"/>
      <c r="C722" s="73"/>
      <c r="D722" s="73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5.0" customHeight="1">
      <c r="A723" s="73"/>
      <c r="B723" s="73"/>
      <c r="C723" s="73"/>
      <c r="D723" s="73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5.0" customHeight="1">
      <c r="A724" s="73"/>
      <c r="B724" s="73"/>
      <c r="C724" s="73"/>
      <c r="D724" s="73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5.0" customHeight="1">
      <c r="A725" s="73"/>
      <c r="B725" s="73"/>
      <c r="C725" s="73"/>
      <c r="D725" s="73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5.0" customHeight="1">
      <c r="A726" s="73"/>
      <c r="B726" s="73"/>
      <c r="C726" s="73"/>
      <c r="D726" s="73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5.0" customHeight="1">
      <c r="A727" s="73"/>
      <c r="B727" s="73"/>
      <c r="C727" s="73"/>
      <c r="D727" s="73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5.0" customHeight="1">
      <c r="A728" s="73"/>
      <c r="B728" s="73"/>
      <c r="C728" s="73"/>
      <c r="D728" s="73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5.0" customHeight="1">
      <c r="A729" s="73"/>
      <c r="B729" s="73"/>
      <c r="C729" s="73"/>
      <c r="D729" s="73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5.0" customHeight="1">
      <c r="A730" s="73"/>
      <c r="B730" s="73"/>
      <c r="C730" s="73"/>
      <c r="D730" s="73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5.0" customHeight="1">
      <c r="A731" s="73"/>
      <c r="B731" s="73"/>
      <c r="C731" s="73"/>
      <c r="D731" s="73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5.0" customHeight="1">
      <c r="A732" s="73"/>
      <c r="B732" s="73"/>
      <c r="C732" s="73"/>
      <c r="D732" s="73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5.0" customHeight="1">
      <c r="A733" s="73"/>
      <c r="B733" s="73"/>
      <c r="C733" s="73"/>
      <c r="D733" s="73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5.0" customHeight="1">
      <c r="A734" s="73"/>
      <c r="B734" s="73"/>
      <c r="C734" s="73"/>
      <c r="D734" s="73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5.0" customHeight="1">
      <c r="A735" s="73"/>
      <c r="B735" s="73"/>
      <c r="C735" s="73"/>
      <c r="D735" s="73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5.0" customHeight="1">
      <c r="A736" s="73"/>
      <c r="B736" s="73"/>
      <c r="C736" s="73"/>
      <c r="D736" s="73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5.0" customHeight="1">
      <c r="A737" s="73"/>
      <c r="B737" s="73"/>
      <c r="C737" s="73"/>
      <c r="D737" s="73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5.0" customHeight="1">
      <c r="A738" s="73"/>
      <c r="B738" s="73"/>
      <c r="C738" s="73"/>
      <c r="D738" s="73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5.0" customHeight="1">
      <c r="A739" s="73"/>
      <c r="B739" s="73"/>
      <c r="C739" s="73"/>
      <c r="D739" s="73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5.0" customHeight="1">
      <c r="A740" s="73"/>
      <c r="B740" s="73"/>
      <c r="C740" s="73"/>
      <c r="D740" s="73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5.0" customHeight="1">
      <c r="A741" s="73"/>
      <c r="B741" s="73"/>
      <c r="C741" s="73"/>
      <c r="D741" s="73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5.0" customHeight="1">
      <c r="A742" s="73"/>
      <c r="B742" s="73"/>
      <c r="C742" s="73"/>
      <c r="D742" s="73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5.0" customHeight="1">
      <c r="A743" s="73"/>
      <c r="B743" s="73"/>
      <c r="C743" s="73"/>
      <c r="D743" s="73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5.0" customHeight="1">
      <c r="A744" s="73"/>
      <c r="B744" s="73"/>
      <c r="C744" s="73"/>
      <c r="D744" s="73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5.0" customHeight="1">
      <c r="A745" s="73"/>
      <c r="B745" s="73"/>
      <c r="C745" s="73"/>
      <c r="D745" s="73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5.0" customHeight="1">
      <c r="A746" s="73"/>
      <c r="B746" s="73"/>
      <c r="C746" s="73"/>
      <c r="D746" s="73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5.0" customHeight="1">
      <c r="A747" s="73"/>
      <c r="B747" s="73"/>
      <c r="C747" s="73"/>
      <c r="D747" s="73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5.0" customHeight="1">
      <c r="A748" s="73"/>
      <c r="B748" s="73"/>
      <c r="C748" s="73"/>
      <c r="D748" s="73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5.0" customHeight="1">
      <c r="A749" s="73"/>
      <c r="B749" s="73"/>
      <c r="C749" s="73"/>
      <c r="D749" s="73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5.0" customHeight="1">
      <c r="A750" s="73"/>
      <c r="B750" s="73"/>
      <c r="C750" s="73"/>
      <c r="D750" s="73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5.0" customHeight="1">
      <c r="A751" s="73"/>
      <c r="B751" s="73"/>
      <c r="C751" s="73"/>
      <c r="D751" s="73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5.0" customHeight="1">
      <c r="A752" s="73"/>
      <c r="B752" s="73"/>
      <c r="C752" s="73"/>
      <c r="D752" s="73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5.0" customHeight="1">
      <c r="A753" s="73"/>
      <c r="B753" s="73"/>
      <c r="C753" s="73"/>
      <c r="D753" s="73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5.0" customHeight="1">
      <c r="A754" s="73"/>
      <c r="B754" s="73"/>
      <c r="C754" s="73"/>
      <c r="D754" s="73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5.0" customHeight="1">
      <c r="A755" s="73"/>
      <c r="B755" s="73"/>
      <c r="C755" s="73"/>
      <c r="D755" s="73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5.0" customHeight="1">
      <c r="A756" s="73"/>
      <c r="B756" s="73"/>
      <c r="C756" s="73"/>
      <c r="D756" s="73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5.0" customHeight="1">
      <c r="A757" s="73"/>
      <c r="B757" s="73"/>
      <c r="C757" s="73"/>
      <c r="D757" s="73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5.0" customHeight="1">
      <c r="A758" s="73"/>
      <c r="B758" s="73"/>
      <c r="C758" s="73"/>
      <c r="D758" s="73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5.0" customHeight="1">
      <c r="A759" s="73"/>
      <c r="B759" s="73"/>
      <c r="C759" s="73"/>
      <c r="D759" s="73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5.0" customHeight="1">
      <c r="A760" s="73"/>
      <c r="B760" s="73"/>
      <c r="C760" s="73"/>
      <c r="D760" s="73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5.0" customHeight="1">
      <c r="A761" s="73"/>
      <c r="B761" s="73"/>
      <c r="C761" s="73"/>
      <c r="D761" s="73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5.0" customHeight="1">
      <c r="A762" s="73"/>
      <c r="B762" s="73"/>
      <c r="C762" s="73"/>
      <c r="D762" s="73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5.0" customHeight="1">
      <c r="A763" s="73"/>
      <c r="B763" s="73"/>
      <c r="C763" s="73"/>
      <c r="D763" s="73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5.0" customHeight="1">
      <c r="A764" s="73"/>
      <c r="B764" s="73"/>
      <c r="C764" s="73"/>
      <c r="D764" s="73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5.0" customHeight="1">
      <c r="A765" s="73"/>
      <c r="B765" s="73"/>
      <c r="C765" s="73"/>
      <c r="D765" s="73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5.0" customHeight="1">
      <c r="A766" s="73"/>
      <c r="B766" s="73"/>
      <c r="C766" s="73"/>
      <c r="D766" s="73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5.0" customHeight="1">
      <c r="A767" s="73"/>
      <c r="B767" s="73"/>
      <c r="C767" s="73"/>
      <c r="D767" s="73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5.0" customHeight="1">
      <c r="A768" s="73"/>
      <c r="B768" s="73"/>
      <c r="C768" s="73"/>
      <c r="D768" s="73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5.0" customHeight="1">
      <c r="A769" s="73"/>
      <c r="B769" s="73"/>
      <c r="C769" s="73"/>
      <c r="D769" s="73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5.0" customHeight="1">
      <c r="A770" s="73"/>
      <c r="B770" s="73"/>
      <c r="C770" s="73"/>
      <c r="D770" s="73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5.0" customHeight="1">
      <c r="A771" s="73"/>
      <c r="B771" s="73"/>
      <c r="C771" s="73"/>
      <c r="D771" s="73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5.0" customHeight="1">
      <c r="A772" s="73"/>
      <c r="B772" s="73"/>
      <c r="C772" s="73"/>
      <c r="D772" s="73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5.0" customHeight="1">
      <c r="A773" s="73"/>
      <c r="B773" s="73"/>
      <c r="C773" s="73"/>
      <c r="D773" s="73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5.0" customHeight="1">
      <c r="A774" s="73"/>
      <c r="B774" s="73"/>
      <c r="C774" s="73"/>
      <c r="D774" s="73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5.0" customHeight="1">
      <c r="A775" s="73"/>
      <c r="B775" s="73"/>
      <c r="C775" s="73"/>
      <c r="D775" s="73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5.0" customHeight="1">
      <c r="A776" s="73"/>
      <c r="B776" s="73"/>
      <c r="C776" s="73"/>
      <c r="D776" s="73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5.0" customHeight="1">
      <c r="A777" s="73"/>
      <c r="B777" s="73"/>
      <c r="C777" s="73"/>
      <c r="D777" s="73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5.0" customHeight="1">
      <c r="A778" s="73"/>
      <c r="B778" s="73"/>
      <c r="C778" s="73"/>
      <c r="D778" s="73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5.0" customHeight="1">
      <c r="A779" s="73"/>
      <c r="B779" s="73"/>
      <c r="C779" s="73"/>
      <c r="D779" s="73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5.0" customHeight="1">
      <c r="A780" s="73"/>
      <c r="B780" s="73"/>
      <c r="C780" s="73"/>
      <c r="D780" s="73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5.0" customHeight="1">
      <c r="A781" s="73"/>
      <c r="B781" s="73"/>
      <c r="C781" s="73"/>
      <c r="D781" s="73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5.0" customHeight="1">
      <c r="A782" s="73"/>
      <c r="B782" s="73"/>
      <c r="C782" s="73"/>
      <c r="D782" s="73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5.0" customHeight="1">
      <c r="A783" s="73"/>
      <c r="B783" s="73"/>
      <c r="C783" s="73"/>
      <c r="D783" s="73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5.0" customHeight="1">
      <c r="A784" s="73"/>
      <c r="B784" s="73"/>
      <c r="C784" s="73"/>
      <c r="D784" s="73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5.0" customHeight="1">
      <c r="A785" s="73"/>
      <c r="B785" s="73"/>
      <c r="C785" s="73"/>
      <c r="D785" s="73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5.0" customHeight="1">
      <c r="A786" s="73"/>
      <c r="B786" s="73"/>
      <c r="C786" s="73"/>
      <c r="D786" s="73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5.0" customHeight="1">
      <c r="A787" s="73"/>
      <c r="B787" s="73"/>
      <c r="C787" s="73"/>
      <c r="D787" s="73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5.0" customHeight="1">
      <c r="A788" s="73"/>
      <c r="B788" s="73"/>
      <c r="C788" s="73"/>
      <c r="D788" s="73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5.0" customHeight="1">
      <c r="A789" s="73"/>
      <c r="B789" s="73"/>
      <c r="C789" s="73"/>
      <c r="D789" s="73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5.0" customHeight="1">
      <c r="A790" s="73"/>
      <c r="B790" s="73"/>
      <c r="C790" s="73"/>
      <c r="D790" s="73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5.0" customHeight="1">
      <c r="A791" s="73"/>
      <c r="B791" s="73"/>
      <c r="C791" s="73"/>
      <c r="D791" s="73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5.0" customHeight="1">
      <c r="A792" s="73"/>
      <c r="B792" s="73"/>
      <c r="C792" s="73"/>
      <c r="D792" s="73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5.0" customHeight="1">
      <c r="A793" s="73"/>
      <c r="B793" s="73"/>
      <c r="C793" s="73"/>
      <c r="D793" s="73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5.0" customHeight="1">
      <c r="A794" s="73"/>
      <c r="B794" s="73"/>
      <c r="C794" s="73"/>
      <c r="D794" s="73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5.0" customHeight="1">
      <c r="A795" s="73"/>
      <c r="B795" s="73"/>
      <c r="C795" s="73"/>
      <c r="D795" s="73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5.0" customHeight="1">
      <c r="A796" s="73"/>
      <c r="B796" s="73"/>
      <c r="C796" s="73"/>
      <c r="D796" s="73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5.0" customHeight="1">
      <c r="A797" s="73"/>
      <c r="B797" s="73"/>
      <c r="C797" s="73"/>
      <c r="D797" s="73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5.0" customHeight="1">
      <c r="A798" s="73"/>
      <c r="B798" s="73"/>
      <c r="C798" s="73"/>
      <c r="D798" s="73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5.0" customHeight="1">
      <c r="A799" s="73"/>
      <c r="B799" s="73"/>
      <c r="C799" s="73"/>
      <c r="D799" s="73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5.0" customHeight="1">
      <c r="A800" s="73"/>
      <c r="B800" s="73"/>
      <c r="C800" s="73"/>
      <c r="D800" s="73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5.0" customHeight="1">
      <c r="A801" s="73"/>
      <c r="B801" s="73"/>
      <c r="C801" s="73"/>
      <c r="D801" s="73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5.0" customHeight="1">
      <c r="A802" s="73"/>
      <c r="B802" s="73"/>
      <c r="C802" s="73"/>
      <c r="D802" s="73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5.0" customHeight="1">
      <c r="A803" s="73"/>
      <c r="B803" s="73"/>
      <c r="C803" s="73"/>
      <c r="D803" s="73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5.0" customHeight="1">
      <c r="A804" s="73"/>
      <c r="B804" s="73"/>
      <c r="C804" s="73"/>
      <c r="D804" s="73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5.0" customHeight="1">
      <c r="A805" s="73"/>
      <c r="B805" s="73"/>
      <c r="C805" s="73"/>
      <c r="D805" s="73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5.0" customHeight="1">
      <c r="A806" s="73"/>
      <c r="B806" s="73"/>
      <c r="C806" s="73"/>
      <c r="D806" s="73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5.0" customHeight="1">
      <c r="A807" s="73"/>
      <c r="B807" s="73"/>
      <c r="C807" s="73"/>
      <c r="D807" s="73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5.0" customHeight="1">
      <c r="A808" s="73"/>
      <c r="B808" s="73"/>
      <c r="C808" s="73"/>
      <c r="D808" s="73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5.0" customHeight="1">
      <c r="A809" s="73"/>
      <c r="B809" s="73"/>
      <c r="C809" s="73"/>
      <c r="D809" s="73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5.0" customHeight="1">
      <c r="A810" s="73"/>
      <c r="B810" s="73"/>
      <c r="C810" s="73"/>
      <c r="D810" s="73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5.0" customHeight="1">
      <c r="A811" s="73"/>
      <c r="B811" s="73"/>
      <c r="C811" s="73"/>
      <c r="D811" s="73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5.0" customHeight="1">
      <c r="A812" s="73"/>
      <c r="B812" s="73"/>
      <c r="C812" s="73"/>
      <c r="D812" s="73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5.0" customHeight="1">
      <c r="A813" s="73"/>
      <c r="B813" s="73"/>
      <c r="C813" s="73"/>
      <c r="D813" s="73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5.0" customHeight="1">
      <c r="A814" s="73"/>
      <c r="B814" s="73"/>
      <c r="C814" s="73"/>
      <c r="D814" s="73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5.0" customHeight="1">
      <c r="A815" s="73"/>
      <c r="B815" s="73"/>
      <c r="C815" s="73"/>
      <c r="D815" s="73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5.0" customHeight="1">
      <c r="A816" s="73"/>
      <c r="B816" s="73"/>
      <c r="C816" s="73"/>
      <c r="D816" s="73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5.0" customHeight="1">
      <c r="A817" s="73"/>
      <c r="B817" s="73"/>
      <c r="C817" s="73"/>
      <c r="D817" s="73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5.0" customHeight="1">
      <c r="A818" s="73"/>
      <c r="B818" s="73"/>
      <c r="C818" s="73"/>
      <c r="D818" s="73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5.0" customHeight="1">
      <c r="A819" s="73"/>
      <c r="B819" s="73"/>
      <c r="C819" s="73"/>
      <c r="D819" s="73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5.0" customHeight="1">
      <c r="A820" s="73"/>
      <c r="B820" s="73"/>
      <c r="C820" s="73"/>
      <c r="D820" s="73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5.0" customHeight="1">
      <c r="A821" s="73"/>
      <c r="B821" s="73"/>
      <c r="C821" s="73"/>
      <c r="D821" s="73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5.0" customHeight="1">
      <c r="A822" s="73"/>
      <c r="B822" s="73"/>
      <c r="C822" s="73"/>
      <c r="D822" s="73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5.0" customHeight="1">
      <c r="A823" s="73"/>
      <c r="B823" s="73"/>
      <c r="C823" s="73"/>
      <c r="D823" s="73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5.0" customHeight="1">
      <c r="A824" s="73"/>
      <c r="B824" s="73"/>
      <c r="C824" s="73"/>
      <c r="D824" s="73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5.0" customHeight="1">
      <c r="A825" s="73"/>
      <c r="B825" s="73"/>
      <c r="C825" s="73"/>
      <c r="D825" s="73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5.0" customHeight="1">
      <c r="A826" s="73"/>
      <c r="B826" s="73"/>
      <c r="C826" s="73"/>
      <c r="D826" s="73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5.0" customHeight="1">
      <c r="A827" s="73"/>
      <c r="B827" s="73"/>
      <c r="C827" s="73"/>
      <c r="D827" s="73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5.0" customHeight="1">
      <c r="A828" s="73"/>
      <c r="B828" s="73"/>
      <c r="C828" s="73"/>
      <c r="D828" s="73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5.0" customHeight="1">
      <c r="A829" s="73"/>
      <c r="B829" s="73"/>
      <c r="C829" s="73"/>
      <c r="D829" s="73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5.0" customHeight="1">
      <c r="A830" s="73"/>
      <c r="B830" s="73"/>
      <c r="C830" s="73"/>
      <c r="D830" s="73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5.0" customHeight="1">
      <c r="A831" s="73"/>
      <c r="B831" s="73"/>
      <c r="C831" s="73"/>
      <c r="D831" s="73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5.0" customHeight="1">
      <c r="A832" s="73"/>
      <c r="B832" s="73"/>
      <c r="C832" s="73"/>
      <c r="D832" s="73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5.0" customHeight="1">
      <c r="A833" s="73"/>
      <c r="B833" s="73"/>
      <c r="C833" s="73"/>
      <c r="D833" s="73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5.0" customHeight="1">
      <c r="A834" s="73"/>
      <c r="B834" s="73"/>
      <c r="C834" s="73"/>
      <c r="D834" s="73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5.0" customHeight="1">
      <c r="A835" s="73"/>
      <c r="B835" s="73"/>
      <c r="C835" s="73"/>
      <c r="D835" s="73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5.0" customHeight="1">
      <c r="A836" s="73"/>
      <c r="B836" s="73"/>
      <c r="C836" s="73"/>
      <c r="D836" s="73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5.0" customHeight="1">
      <c r="A837" s="73"/>
      <c r="B837" s="73"/>
      <c r="C837" s="73"/>
      <c r="D837" s="73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5.0" customHeight="1">
      <c r="A838" s="73"/>
      <c r="B838" s="73"/>
      <c r="C838" s="73"/>
      <c r="D838" s="73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5.0" customHeight="1">
      <c r="A839" s="73"/>
      <c r="B839" s="73"/>
      <c r="C839" s="73"/>
      <c r="D839" s="73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5.0" customHeight="1">
      <c r="A840" s="73"/>
      <c r="B840" s="73"/>
      <c r="C840" s="73"/>
      <c r="D840" s="73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5.0" customHeight="1">
      <c r="A841" s="73"/>
      <c r="B841" s="73"/>
      <c r="C841" s="73"/>
      <c r="D841" s="73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5.0" customHeight="1">
      <c r="A842" s="73"/>
      <c r="B842" s="73"/>
      <c r="C842" s="73"/>
      <c r="D842" s="73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5.0" customHeight="1">
      <c r="A843" s="73"/>
      <c r="B843" s="73"/>
      <c r="C843" s="73"/>
      <c r="D843" s="73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5.0" customHeight="1">
      <c r="A844" s="73"/>
      <c r="B844" s="73"/>
      <c r="C844" s="73"/>
      <c r="D844" s="73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5.0" customHeight="1">
      <c r="A845" s="73"/>
      <c r="B845" s="73"/>
      <c r="C845" s="73"/>
      <c r="D845" s="73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5.0" customHeight="1">
      <c r="A846" s="73"/>
      <c r="B846" s="73"/>
      <c r="C846" s="73"/>
      <c r="D846" s="73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5.0" customHeight="1">
      <c r="A847" s="73"/>
      <c r="B847" s="73"/>
      <c r="C847" s="73"/>
      <c r="D847" s="73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5.0" customHeight="1">
      <c r="A848" s="73"/>
      <c r="B848" s="73"/>
      <c r="C848" s="73"/>
      <c r="D848" s="73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5.0" customHeight="1">
      <c r="A849" s="73"/>
      <c r="B849" s="73"/>
      <c r="C849" s="73"/>
      <c r="D849" s="73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5.0" customHeight="1">
      <c r="A850" s="73"/>
      <c r="B850" s="73"/>
      <c r="C850" s="73"/>
      <c r="D850" s="73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5.0" customHeight="1">
      <c r="A851" s="73"/>
      <c r="B851" s="73"/>
      <c r="C851" s="73"/>
      <c r="D851" s="73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5.0" customHeight="1">
      <c r="A852" s="73"/>
      <c r="B852" s="73"/>
      <c r="C852" s="73"/>
      <c r="D852" s="73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5.0" customHeight="1">
      <c r="A853" s="73"/>
      <c r="B853" s="73"/>
      <c r="C853" s="73"/>
      <c r="D853" s="73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5.0" customHeight="1">
      <c r="A854" s="73"/>
      <c r="B854" s="73"/>
      <c r="C854" s="73"/>
      <c r="D854" s="73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5.0" customHeight="1">
      <c r="A855" s="73"/>
      <c r="B855" s="73"/>
      <c r="C855" s="73"/>
      <c r="D855" s="73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5.0" customHeight="1">
      <c r="A856" s="73"/>
      <c r="B856" s="73"/>
      <c r="C856" s="73"/>
      <c r="D856" s="73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5.0" customHeight="1">
      <c r="A857" s="73"/>
      <c r="B857" s="73"/>
      <c r="C857" s="73"/>
      <c r="D857" s="73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5.0" customHeight="1">
      <c r="A858" s="73"/>
      <c r="B858" s="73"/>
      <c r="C858" s="73"/>
      <c r="D858" s="73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5.0" customHeight="1">
      <c r="A859" s="73"/>
      <c r="B859" s="73"/>
      <c r="C859" s="73"/>
      <c r="D859" s="73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5.0" customHeight="1">
      <c r="A860" s="73"/>
      <c r="B860" s="73"/>
      <c r="C860" s="73"/>
      <c r="D860" s="73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5.0" customHeight="1">
      <c r="A861" s="73"/>
      <c r="B861" s="73"/>
      <c r="C861" s="73"/>
      <c r="D861" s="73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5.0" customHeight="1">
      <c r="A862" s="73"/>
      <c r="B862" s="73"/>
      <c r="C862" s="73"/>
      <c r="D862" s="73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5.0" customHeight="1">
      <c r="A863" s="73"/>
      <c r="B863" s="73"/>
      <c r="C863" s="73"/>
      <c r="D863" s="73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5.0" customHeight="1">
      <c r="A864" s="73"/>
      <c r="B864" s="73"/>
      <c r="C864" s="73"/>
      <c r="D864" s="73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5.0" customHeight="1">
      <c r="A865" s="73"/>
      <c r="B865" s="73"/>
      <c r="C865" s="73"/>
      <c r="D865" s="73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5.0" customHeight="1">
      <c r="A866" s="73"/>
      <c r="B866" s="73"/>
      <c r="C866" s="73"/>
      <c r="D866" s="73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5.0" customHeight="1">
      <c r="A867" s="73"/>
      <c r="B867" s="73"/>
      <c r="C867" s="73"/>
      <c r="D867" s="73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5.0" customHeight="1">
      <c r="A868" s="73"/>
      <c r="B868" s="73"/>
      <c r="C868" s="73"/>
      <c r="D868" s="73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5.0" customHeight="1">
      <c r="A869" s="73"/>
      <c r="B869" s="73"/>
      <c r="C869" s="73"/>
      <c r="D869" s="73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5.0" customHeight="1">
      <c r="A870" s="73"/>
      <c r="B870" s="73"/>
      <c r="C870" s="73"/>
      <c r="D870" s="73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5.0" customHeight="1">
      <c r="A871" s="73"/>
      <c r="B871" s="73"/>
      <c r="C871" s="73"/>
      <c r="D871" s="73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5.0" customHeight="1">
      <c r="A872" s="73"/>
      <c r="B872" s="73"/>
      <c r="C872" s="73"/>
      <c r="D872" s="73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5.0" customHeight="1">
      <c r="A873" s="73"/>
      <c r="B873" s="73"/>
      <c r="C873" s="73"/>
      <c r="D873" s="73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5.0" customHeight="1">
      <c r="A874" s="73"/>
      <c r="B874" s="73"/>
      <c r="C874" s="73"/>
      <c r="D874" s="73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5.0" customHeight="1">
      <c r="A875" s="73"/>
      <c r="B875" s="73"/>
      <c r="C875" s="73"/>
      <c r="D875" s="73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5.0" customHeight="1">
      <c r="A876" s="73"/>
      <c r="B876" s="73"/>
      <c r="C876" s="73"/>
      <c r="D876" s="73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5.0" customHeight="1">
      <c r="A877" s="73"/>
      <c r="B877" s="73"/>
      <c r="C877" s="73"/>
      <c r="D877" s="73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5.0" customHeight="1">
      <c r="A878" s="73"/>
      <c r="B878" s="73"/>
      <c r="C878" s="73"/>
      <c r="D878" s="73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5.0" customHeight="1">
      <c r="A879" s="73"/>
      <c r="B879" s="73"/>
      <c r="C879" s="73"/>
      <c r="D879" s="73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5.0" customHeight="1">
      <c r="A880" s="73"/>
      <c r="B880" s="73"/>
      <c r="C880" s="73"/>
      <c r="D880" s="73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5.0" customHeight="1">
      <c r="A881" s="73"/>
      <c r="B881" s="73"/>
      <c r="C881" s="73"/>
      <c r="D881" s="73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5.0" customHeight="1">
      <c r="A882" s="73"/>
      <c r="B882" s="73"/>
      <c r="C882" s="73"/>
      <c r="D882" s="73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5.0" customHeight="1">
      <c r="A883" s="73"/>
      <c r="B883" s="73"/>
      <c r="C883" s="73"/>
      <c r="D883" s="73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5.0" customHeight="1">
      <c r="A884" s="73"/>
      <c r="B884" s="73"/>
      <c r="C884" s="73"/>
      <c r="D884" s="73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5.0" customHeight="1">
      <c r="A885" s="73"/>
      <c r="B885" s="73"/>
      <c r="C885" s="73"/>
      <c r="D885" s="73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5.0" customHeight="1">
      <c r="A886" s="73"/>
      <c r="B886" s="73"/>
      <c r="C886" s="73"/>
      <c r="D886" s="73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5.0" customHeight="1">
      <c r="A887" s="73"/>
      <c r="B887" s="73"/>
      <c r="C887" s="73"/>
      <c r="D887" s="73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5.0" customHeight="1">
      <c r="A888" s="73"/>
      <c r="B888" s="73"/>
      <c r="C888" s="73"/>
      <c r="D888" s="73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5.0" customHeight="1">
      <c r="A889" s="73"/>
      <c r="B889" s="73"/>
      <c r="C889" s="73"/>
      <c r="D889" s="73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5.0" customHeight="1">
      <c r="A890" s="73"/>
      <c r="B890" s="73"/>
      <c r="C890" s="73"/>
      <c r="D890" s="73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5.0" customHeight="1">
      <c r="A891" s="73"/>
      <c r="B891" s="73"/>
      <c r="C891" s="73"/>
      <c r="D891" s="73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5.0" customHeight="1">
      <c r="A892" s="73"/>
      <c r="B892" s="73"/>
      <c r="C892" s="73"/>
      <c r="D892" s="73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5.0" customHeight="1">
      <c r="A893" s="73"/>
      <c r="B893" s="73"/>
      <c r="C893" s="73"/>
      <c r="D893" s="73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5.0" customHeight="1">
      <c r="A894" s="73"/>
      <c r="B894" s="73"/>
      <c r="C894" s="73"/>
      <c r="D894" s="73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5.0" customHeight="1">
      <c r="A895" s="73"/>
      <c r="B895" s="73"/>
      <c r="C895" s="73"/>
      <c r="D895" s="73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5.0" customHeight="1">
      <c r="A896" s="73"/>
      <c r="B896" s="73"/>
      <c r="C896" s="73"/>
      <c r="D896" s="73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5.0" customHeight="1">
      <c r="A897" s="73"/>
      <c r="B897" s="73"/>
      <c r="C897" s="73"/>
      <c r="D897" s="73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5.0" customHeight="1">
      <c r="A898" s="73"/>
      <c r="B898" s="73"/>
      <c r="C898" s="73"/>
      <c r="D898" s="73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5.0" customHeight="1">
      <c r="A899" s="73"/>
      <c r="B899" s="73"/>
      <c r="C899" s="73"/>
      <c r="D899" s="73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5.0" customHeight="1">
      <c r="A900" s="73"/>
      <c r="B900" s="73"/>
      <c r="C900" s="73"/>
      <c r="D900" s="73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5.0" customHeight="1">
      <c r="A901" s="73"/>
      <c r="B901" s="73"/>
      <c r="C901" s="73"/>
      <c r="D901" s="73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5.0" customHeight="1">
      <c r="A902" s="73"/>
      <c r="B902" s="73"/>
      <c r="C902" s="73"/>
      <c r="D902" s="73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5.0" customHeight="1">
      <c r="A903" s="73"/>
      <c r="B903" s="73"/>
      <c r="C903" s="73"/>
      <c r="D903" s="73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5.0" customHeight="1">
      <c r="A904" s="73"/>
      <c r="B904" s="73"/>
      <c r="C904" s="73"/>
      <c r="D904" s="73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5.0" customHeight="1">
      <c r="A905" s="73"/>
      <c r="B905" s="73"/>
      <c r="C905" s="73"/>
      <c r="D905" s="73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5.0" customHeight="1">
      <c r="A906" s="73"/>
      <c r="B906" s="73"/>
      <c r="C906" s="73"/>
      <c r="D906" s="73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5.0" customHeight="1">
      <c r="A907" s="73"/>
      <c r="B907" s="73"/>
      <c r="C907" s="73"/>
      <c r="D907" s="73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5.0" customHeight="1">
      <c r="A908" s="73"/>
      <c r="B908" s="73"/>
      <c r="C908" s="73"/>
      <c r="D908" s="73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5.0" customHeight="1">
      <c r="A909" s="73"/>
      <c r="B909" s="73"/>
      <c r="C909" s="73"/>
      <c r="D909" s="73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5.0" customHeight="1">
      <c r="A910" s="73"/>
      <c r="B910" s="73"/>
      <c r="C910" s="73"/>
      <c r="D910" s="73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5.0" customHeight="1">
      <c r="A911" s="73"/>
      <c r="B911" s="73"/>
      <c r="C911" s="73"/>
      <c r="D911" s="73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5.0" customHeight="1">
      <c r="A912" s="73"/>
      <c r="B912" s="73"/>
      <c r="C912" s="73"/>
      <c r="D912" s="73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5.0" customHeight="1">
      <c r="A913" s="73"/>
      <c r="B913" s="73"/>
      <c r="C913" s="73"/>
      <c r="D913" s="73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5.0" customHeight="1">
      <c r="A914" s="73"/>
      <c r="B914" s="73"/>
      <c r="C914" s="73"/>
      <c r="D914" s="73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5.0" customHeight="1">
      <c r="A915" s="73"/>
      <c r="B915" s="73"/>
      <c r="C915" s="73"/>
      <c r="D915" s="73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5.0" customHeight="1">
      <c r="A916" s="73"/>
      <c r="B916" s="73"/>
      <c r="C916" s="73"/>
      <c r="D916" s="73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5.0" customHeight="1">
      <c r="A917" s="73"/>
      <c r="B917" s="73"/>
      <c r="C917" s="73"/>
      <c r="D917" s="73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5.0" customHeight="1">
      <c r="A918" s="73"/>
      <c r="B918" s="73"/>
      <c r="C918" s="73"/>
      <c r="D918" s="73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5.0" customHeight="1">
      <c r="A919" s="73"/>
      <c r="B919" s="73"/>
      <c r="C919" s="73"/>
      <c r="D919" s="73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5.0" customHeight="1">
      <c r="A920" s="73"/>
      <c r="B920" s="73"/>
      <c r="C920" s="73"/>
      <c r="D920" s="73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5.0" customHeight="1">
      <c r="A921" s="73"/>
      <c r="B921" s="73"/>
      <c r="C921" s="73"/>
      <c r="D921" s="73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5.0" customHeight="1">
      <c r="A922" s="73"/>
      <c r="B922" s="73"/>
      <c r="C922" s="73"/>
      <c r="D922" s="73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5.0" customHeight="1">
      <c r="A923" s="73"/>
      <c r="B923" s="73"/>
      <c r="C923" s="73"/>
      <c r="D923" s="73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5.0" customHeight="1">
      <c r="A924" s="73"/>
      <c r="B924" s="73"/>
      <c r="C924" s="73"/>
      <c r="D924" s="73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5.0" customHeight="1">
      <c r="A925" s="73"/>
      <c r="B925" s="73"/>
      <c r="C925" s="73"/>
      <c r="D925" s="73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5.0" customHeight="1">
      <c r="A926" s="73"/>
      <c r="B926" s="73"/>
      <c r="C926" s="73"/>
      <c r="D926" s="73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5.0" customHeight="1">
      <c r="A927" s="73"/>
      <c r="B927" s="73"/>
      <c r="C927" s="73"/>
      <c r="D927" s="73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5.0" customHeight="1">
      <c r="A928" s="73"/>
      <c r="B928" s="73"/>
      <c r="C928" s="73"/>
      <c r="D928" s="73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5.0" customHeight="1">
      <c r="A929" s="73"/>
      <c r="B929" s="73"/>
      <c r="C929" s="73"/>
      <c r="D929" s="73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5.0" customHeight="1">
      <c r="A930" s="73"/>
      <c r="B930" s="73"/>
      <c r="C930" s="73"/>
      <c r="D930" s="73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5.0" customHeight="1">
      <c r="A931" s="73"/>
      <c r="B931" s="73"/>
      <c r="C931" s="73"/>
      <c r="D931" s="73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5.0" customHeight="1">
      <c r="A932" s="73"/>
      <c r="B932" s="73"/>
      <c r="C932" s="73"/>
      <c r="D932" s="73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5.0" customHeight="1">
      <c r="A933" s="73"/>
      <c r="B933" s="73"/>
      <c r="C933" s="73"/>
      <c r="D933" s="73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5.0" customHeight="1">
      <c r="A934" s="73"/>
      <c r="B934" s="73"/>
      <c r="C934" s="73"/>
      <c r="D934" s="73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5.0" customHeight="1">
      <c r="A935" s="73"/>
      <c r="B935" s="73"/>
      <c r="C935" s="73"/>
      <c r="D935" s="73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5.0" customHeight="1">
      <c r="A936" s="73"/>
      <c r="B936" s="73"/>
      <c r="C936" s="73"/>
      <c r="D936" s="73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5.0" customHeight="1">
      <c r="A937" s="73"/>
      <c r="B937" s="73"/>
      <c r="C937" s="73"/>
      <c r="D937" s="73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5.0" customHeight="1">
      <c r="A938" s="73"/>
      <c r="B938" s="73"/>
      <c r="C938" s="73"/>
      <c r="D938" s="73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5.0" customHeight="1">
      <c r="A939" s="73"/>
      <c r="B939" s="73"/>
      <c r="C939" s="73"/>
      <c r="D939" s="73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5.0" customHeight="1">
      <c r="A940" s="73"/>
      <c r="B940" s="73"/>
      <c r="C940" s="73"/>
      <c r="D940" s="73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5.0" customHeight="1">
      <c r="A941" s="73"/>
      <c r="B941" s="73"/>
      <c r="C941" s="73"/>
      <c r="D941" s="73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5.0" customHeight="1">
      <c r="A942" s="73"/>
      <c r="B942" s="73"/>
      <c r="C942" s="73"/>
      <c r="D942" s="73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5.0" customHeight="1">
      <c r="A943" s="73"/>
      <c r="B943" s="73"/>
      <c r="C943" s="73"/>
      <c r="D943" s="73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5.0" customHeight="1">
      <c r="A944" s="73"/>
      <c r="B944" s="73"/>
      <c r="C944" s="73"/>
      <c r="D944" s="73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5.0" customHeight="1">
      <c r="A945" s="73"/>
      <c r="B945" s="73"/>
      <c r="C945" s="73"/>
      <c r="D945" s="73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5.0" customHeight="1">
      <c r="A946" s="73"/>
      <c r="B946" s="73"/>
      <c r="C946" s="73"/>
      <c r="D946" s="73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5.0" customHeight="1">
      <c r="A947" s="73"/>
      <c r="B947" s="73"/>
      <c r="C947" s="73"/>
      <c r="D947" s="73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5.0" customHeight="1">
      <c r="A948" s="73"/>
      <c r="B948" s="73"/>
      <c r="C948" s="73"/>
      <c r="D948" s="73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5.0" customHeight="1">
      <c r="A949" s="73"/>
      <c r="B949" s="73"/>
      <c r="C949" s="73"/>
      <c r="D949" s="73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5.0" customHeight="1">
      <c r="A950" s="73"/>
      <c r="B950" s="73"/>
      <c r="C950" s="73"/>
      <c r="D950" s="73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5.0" customHeight="1">
      <c r="A951" s="73"/>
      <c r="B951" s="73"/>
      <c r="C951" s="73"/>
      <c r="D951" s="73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5.0" customHeight="1">
      <c r="A952" s="73"/>
      <c r="B952" s="73"/>
      <c r="C952" s="73"/>
      <c r="D952" s="73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15.0" customHeight="1">
      <c r="A953" s="73"/>
      <c r="B953" s="73"/>
      <c r="C953" s="73"/>
      <c r="D953" s="73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15.0" customHeight="1">
      <c r="A954" s="73"/>
      <c r="B954" s="73"/>
      <c r="C954" s="73"/>
      <c r="D954" s="73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15.0" customHeight="1">
      <c r="A955" s="73"/>
      <c r="B955" s="73"/>
      <c r="C955" s="73"/>
      <c r="D955" s="73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15.0" customHeight="1">
      <c r="A956" s="73"/>
      <c r="B956" s="73"/>
      <c r="C956" s="73"/>
      <c r="D956" s="73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15.0" customHeight="1">
      <c r="A957" s="73"/>
      <c r="B957" s="73"/>
      <c r="C957" s="73"/>
      <c r="D957" s="73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15.0" customHeight="1">
      <c r="A958" s="73"/>
      <c r="B958" s="73"/>
      <c r="C958" s="73"/>
      <c r="D958" s="73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15.0" customHeight="1">
      <c r="A959" s="73"/>
      <c r="B959" s="73"/>
      <c r="C959" s="73"/>
      <c r="D959" s="73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15.0" customHeight="1">
      <c r="A960" s="73"/>
      <c r="B960" s="73"/>
      <c r="C960" s="73"/>
      <c r="D960" s="73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15.0" customHeight="1">
      <c r="A961" s="73"/>
      <c r="B961" s="73"/>
      <c r="C961" s="73"/>
      <c r="D961" s="73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15.0" customHeight="1">
      <c r="A962" s="73"/>
      <c r="B962" s="73"/>
      <c r="C962" s="73"/>
      <c r="D962" s="73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15.0" customHeight="1">
      <c r="A963" s="73"/>
      <c r="B963" s="73"/>
      <c r="C963" s="73"/>
      <c r="D963" s="73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15.0" customHeight="1">
      <c r="A964" s="73"/>
      <c r="B964" s="73"/>
      <c r="C964" s="73"/>
      <c r="D964" s="73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15.0" customHeight="1">
      <c r="A965" s="73"/>
      <c r="B965" s="73"/>
      <c r="C965" s="73"/>
      <c r="D965" s="73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15.0" customHeight="1">
      <c r="A966" s="73"/>
      <c r="B966" s="73"/>
      <c r="C966" s="73"/>
      <c r="D966" s="73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15.0" customHeight="1">
      <c r="A967" s="73"/>
      <c r="B967" s="73"/>
      <c r="C967" s="73"/>
      <c r="D967" s="73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15.0" customHeight="1">
      <c r="A968" s="73"/>
      <c r="B968" s="73"/>
      <c r="C968" s="73"/>
      <c r="D968" s="73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15.0" customHeight="1">
      <c r="A969" s="73"/>
      <c r="B969" s="73"/>
      <c r="C969" s="73"/>
      <c r="D969" s="73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15.0" customHeight="1">
      <c r="A970" s="73"/>
      <c r="B970" s="73"/>
      <c r="C970" s="73"/>
      <c r="D970" s="73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15.0" customHeight="1">
      <c r="A971" s="73"/>
      <c r="B971" s="73"/>
      <c r="C971" s="73"/>
      <c r="D971" s="73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15.0" customHeight="1">
      <c r="A972" s="73"/>
      <c r="B972" s="73"/>
      <c r="C972" s="73"/>
      <c r="D972" s="73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15.0" customHeight="1">
      <c r="A973" s="73"/>
      <c r="B973" s="73"/>
      <c r="C973" s="73"/>
      <c r="D973" s="73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15.0" customHeight="1">
      <c r="A974" s="73"/>
      <c r="B974" s="73"/>
      <c r="C974" s="73"/>
      <c r="D974" s="73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15.0" customHeight="1">
      <c r="A975" s="73"/>
      <c r="B975" s="73"/>
      <c r="C975" s="73"/>
      <c r="D975" s="73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15.0" customHeight="1">
      <c r="A976" s="73"/>
      <c r="B976" s="73"/>
      <c r="C976" s="73"/>
      <c r="D976" s="73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ht="15.0" customHeight="1">
      <c r="A977" s="73"/>
      <c r="B977" s="73"/>
      <c r="C977" s="73"/>
      <c r="D977" s="73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ht="15.0" customHeight="1">
      <c r="A978" s="73"/>
      <c r="B978" s="73"/>
      <c r="C978" s="73"/>
      <c r="D978" s="73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ht="15.0" customHeight="1">
      <c r="A979" s="73"/>
      <c r="B979" s="73"/>
      <c r="C979" s="73"/>
      <c r="D979" s="73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ht="15.0" customHeight="1">
      <c r="A980" s="73"/>
      <c r="B980" s="73"/>
      <c r="C980" s="73"/>
      <c r="D980" s="73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ht="15.0" customHeight="1">
      <c r="A981" s="73"/>
      <c r="B981" s="73"/>
      <c r="C981" s="73"/>
      <c r="D981" s="73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ht="15.0" customHeight="1">
      <c r="A982" s="73"/>
      <c r="B982" s="73"/>
      <c r="C982" s="73"/>
      <c r="D982" s="73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ht="15.0" customHeight="1">
      <c r="A983" s="73"/>
      <c r="B983" s="73"/>
      <c r="C983" s="73"/>
      <c r="D983" s="73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ht="15.0" customHeight="1">
      <c r="A984" s="73"/>
      <c r="B984" s="73"/>
      <c r="C984" s="73"/>
      <c r="D984" s="73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ht="15.0" customHeight="1">
      <c r="A985" s="73"/>
      <c r="B985" s="73"/>
      <c r="C985" s="73"/>
      <c r="D985" s="73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ht="15.0" customHeight="1">
      <c r="A986" s="73"/>
      <c r="B986" s="73"/>
      <c r="C986" s="73"/>
      <c r="D986" s="73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ht="15.0" customHeight="1">
      <c r="A987" s="73"/>
      <c r="B987" s="73"/>
      <c r="C987" s="73"/>
      <c r="D987" s="73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ht="15.0" customHeight="1">
      <c r="A988" s="73"/>
      <c r="B988" s="73"/>
      <c r="C988" s="73"/>
      <c r="D988" s="73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ht="15.0" customHeight="1">
      <c r="A989" s="73"/>
      <c r="B989" s="73"/>
      <c r="C989" s="73"/>
      <c r="D989" s="73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ht="15.0" customHeight="1">
      <c r="A990" s="73"/>
      <c r="B990" s="73"/>
      <c r="C990" s="73"/>
      <c r="D990" s="73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ht="15.0" customHeight="1">
      <c r="A991" s="73"/>
      <c r="B991" s="73"/>
      <c r="C991" s="73"/>
      <c r="D991" s="73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ht="15.0" customHeight="1">
      <c r="A992" s="73"/>
      <c r="B992" s="73"/>
      <c r="C992" s="73"/>
      <c r="D992" s="73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ht="15.0" customHeight="1">
      <c r="A993" s="73"/>
      <c r="B993" s="73"/>
      <c r="C993" s="73"/>
      <c r="D993" s="73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ht="15.0" customHeight="1">
      <c r="A994" s="73"/>
      <c r="B994" s="73"/>
      <c r="C994" s="73"/>
      <c r="D994" s="73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ht="15.0" customHeight="1">
      <c r="A995" s="73"/>
      <c r="B995" s="73"/>
      <c r="C995" s="73"/>
      <c r="D995" s="73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ht="15.0" customHeight="1">
      <c r="A996" s="73"/>
      <c r="B996" s="73"/>
      <c r="C996" s="73"/>
      <c r="D996" s="73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ht="15.0" customHeight="1">
      <c r="A997" s="73"/>
      <c r="B997" s="73"/>
      <c r="C997" s="73"/>
      <c r="D997" s="73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ht="15.0" customHeight="1">
      <c r="A998" s="73"/>
      <c r="B998" s="73"/>
      <c r="C998" s="73"/>
      <c r="D998" s="73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ht="15.0" customHeight="1">
      <c r="A999" s="73"/>
      <c r="B999" s="73"/>
      <c r="C999" s="73"/>
      <c r="D999" s="73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ht="15.0" customHeight="1">
      <c r="A1000" s="73"/>
      <c r="B1000" s="73"/>
      <c r="C1000" s="73"/>
      <c r="D1000" s="73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1.22" defaultRowHeight="15.0"/>
  <cols>
    <col customWidth="1" min="1" max="1" width="34.11"/>
    <col customWidth="1" min="2" max="2" width="24.44"/>
    <col customWidth="1" min="3" max="3" width="11.44"/>
    <col customWidth="1" min="4" max="4" width="14.11"/>
    <col customWidth="1" min="5" max="5" width="16.44"/>
    <col customWidth="1" min="6" max="6" width="7.44"/>
    <col customWidth="1" min="7" max="7" width="15.44"/>
    <col customWidth="1" min="8" max="8" width="26.22"/>
    <col customWidth="1" min="9" max="9" width="16.11"/>
    <col customWidth="1" min="10" max="10" width="34.11"/>
    <col customWidth="1" min="11" max="11" width="27.44"/>
    <col customWidth="1" min="12" max="12" width="30.56"/>
    <col customWidth="1" min="13" max="13" width="3.11"/>
    <col customWidth="1" min="14" max="14" width="16.11"/>
    <col customWidth="1" min="15" max="26" width="8.56"/>
  </cols>
  <sheetData>
    <row r="1" ht="15.0" customHeight="1">
      <c r="A1" s="62" t="s">
        <v>645</v>
      </c>
      <c r="B1" s="3" t="s">
        <v>1</v>
      </c>
      <c r="C1" s="4" t="s">
        <v>2</v>
      </c>
      <c r="D1" s="5" t="s">
        <v>3</v>
      </c>
      <c r="E1" s="4" t="s">
        <v>4</v>
      </c>
      <c r="F1" s="4" t="s">
        <v>91</v>
      </c>
      <c r="G1" s="4" t="s">
        <v>8</v>
      </c>
      <c r="H1" s="5" t="s">
        <v>5</v>
      </c>
      <c r="I1" s="5" t="s">
        <v>9</v>
      </c>
      <c r="J1" s="5" t="s">
        <v>11</v>
      </c>
      <c r="K1" s="6"/>
      <c r="L1" s="5" t="s">
        <v>12</v>
      </c>
      <c r="M1" s="6"/>
      <c r="N1" s="6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ht="15.0" customHeight="1">
      <c r="A2" s="62"/>
      <c r="B2" s="77" t="s">
        <v>646</v>
      </c>
      <c r="C2" s="78" t="s">
        <v>647</v>
      </c>
      <c r="D2" s="79" t="s">
        <v>648</v>
      </c>
      <c r="E2" s="4"/>
      <c r="F2" s="4"/>
      <c r="G2" s="4"/>
      <c r="H2" s="5"/>
      <c r="I2" s="5"/>
      <c r="J2" s="5"/>
      <c r="K2" s="6"/>
      <c r="L2" s="6"/>
      <c r="M2" s="6"/>
      <c r="N2" s="6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ht="15.0" customHeight="1">
      <c r="A3" s="62" t="s">
        <v>649</v>
      </c>
      <c r="B3" s="18" t="s">
        <v>1</v>
      </c>
      <c r="C3" s="18" t="s">
        <v>2</v>
      </c>
      <c r="D3" s="18" t="s">
        <v>45</v>
      </c>
      <c r="E3" s="18" t="s">
        <v>4</v>
      </c>
      <c r="F3" s="18" t="s">
        <v>91</v>
      </c>
      <c r="G3" s="18"/>
      <c r="H3" s="18" t="s">
        <v>5</v>
      </c>
      <c r="I3" s="18" t="s">
        <v>650</v>
      </c>
      <c r="J3" s="18" t="s">
        <v>9</v>
      </c>
      <c r="K3" s="18" t="s">
        <v>11</v>
      </c>
      <c r="L3" s="6"/>
      <c r="M3" s="6"/>
      <c r="N3" s="6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ht="15.0" customHeight="1">
      <c r="A4" s="80"/>
      <c r="B4" s="6" t="s">
        <v>651</v>
      </c>
      <c r="C4" s="81" t="s">
        <v>30</v>
      </c>
      <c r="D4" s="82" t="s">
        <v>652</v>
      </c>
      <c r="E4" s="83">
        <v>0.0</v>
      </c>
      <c r="F4" s="83">
        <v>550.0</v>
      </c>
      <c r="G4" s="83"/>
      <c r="H4" s="82" t="s">
        <v>653</v>
      </c>
      <c r="I4" s="84" t="s">
        <v>559</v>
      </c>
      <c r="J4" s="82"/>
      <c r="K4" s="25" t="str">
        <f>HYPERLINK("mailto:amprestia@ebtfl.com","amprestia@ebtfl.com")</f>
        <v>amprestia@ebtfl.com</v>
      </c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ht="15.0" customHeight="1">
      <c r="A5" s="84"/>
      <c r="B5" s="6" t="s">
        <v>654</v>
      </c>
      <c r="C5" s="81" t="s">
        <v>15</v>
      </c>
      <c r="D5" s="82"/>
      <c r="E5" s="83"/>
      <c r="F5" s="83"/>
      <c r="G5" s="83"/>
      <c r="H5" s="82" t="s">
        <v>655</v>
      </c>
      <c r="I5" s="82"/>
      <c r="J5" s="82"/>
      <c r="K5" s="25" t="str">
        <f>HYPERLINK("mailto:kahunter@ebtfl.com","kahunter@ebtfl.com")</f>
        <v>kahunter@ebtfl.com</v>
      </c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ht="15.0" customHeight="1">
      <c r="A6" s="62"/>
      <c r="B6" s="6" t="s">
        <v>656</v>
      </c>
      <c r="C6" s="81" t="s">
        <v>657</v>
      </c>
      <c r="D6" s="82"/>
      <c r="E6" s="83"/>
      <c r="F6" s="83"/>
      <c r="G6" s="83"/>
      <c r="H6" s="82"/>
      <c r="I6" s="82"/>
      <c r="J6" s="82"/>
      <c r="K6" s="25" t="str">
        <f>HYPERLINK("mailto:aahenderson@ebtfl.com","aahenderson@ebtfl.com")</f>
        <v>aahenderson@ebtfl.com</v>
      </c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ht="15.0" customHeight="1">
      <c r="A7" s="62"/>
      <c r="B7" s="6" t="s">
        <v>658</v>
      </c>
      <c r="C7" s="81" t="s">
        <v>30</v>
      </c>
      <c r="D7" s="82"/>
      <c r="E7" s="83"/>
      <c r="F7" s="83"/>
      <c r="G7" s="83"/>
      <c r="H7" s="82"/>
      <c r="I7" s="82"/>
      <c r="J7" s="82"/>
      <c r="K7" s="25" t="str">
        <f>HYPERLINK("mailto:mllaterza@ebtfl.com","mllaterza@ebtfl.com")</f>
        <v>mllaterza@ebtfl.com</v>
      </c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ht="15.0" customHeight="1">
      <c r="A8" s="62"/>
      <c r="B8" s="84" t="s">
        <v>559</v>
      </c>
      <c r="C8" s="85" t="s">
        <v>30</v>
      </c>
      <c r="D8" s="84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ht="15.0" customHeight="1">
      <c r="A9" s="62">
        <v>2.0</v>
      </c>
      <c r="B9" s="18" t="s">
        <v>1</v>
      </c>
      <c r="C9" s="18" t="s">
        <v>2</v>
      </c>
      <c r="D9" s="18" t="s">
        <v>45</v>
      </c>
      <c r="E9" s="18" t="s">
        <v>4</v>
      </c>
      <c r="F9" s="18" t="s">
        <v>91</v>
      </c>
      <c r="G9" s="18"/>
      <c r="H9" s="18" t="s">
        <v>5</v>
      </c>
      <c r="I9" s="18" t="s">
        <v>650</v>
      </c>
      <c r="J9" s="18" t="s">
        <v>9</v>
      </c>
      <c r="K9" s="18" t="s">
        <v>11</v>
      </c>
      <c r="L9" s="84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ht="15.0" customHeight="1">
      <c r="A10" s="62" t="s">
        <v>659</v>
      </c>
      <c r="B10" s="6" t="s">
        <v>660</v>
      </c>
      <c r="C10" s="6"/>
      <c r="D10" s="6" t="s">
        <v>661</v>
      </c>
      <c r="E10" s="6" t="s">
        <v>662</v>
      </c>
      <c r="F10" s="6"/>
      <c r="G10" s="6"/>
      <c r="H10" s="6"/>
      <c r="I10" s="6"/>
      <c r="J10" s="6"/>
      <c r="K10" s="6"/>
      <c r="L10" s="6" t="s">
        <v>663</v>
      </c>
      <c r="M10" s="6"/>
      <c r="N10" s="6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ht="15.0" customHeight="1">
      <c r="A11" s="62"/>
      <c r="B11" s="6" t="s">
        <v>664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ht="15.0" customHeight="1">
      <c r="A12" s="62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ht="15.0" customHeight="1">
      <c r="A13" s="62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ht="15.0" customHeight="1">
      <c r="A14" s="62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ht="15.0" customHeight="1">
      <c r="A15" s="62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ht="15.0" customHeight="1">
      <c r="A16" s="62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ht="15.0" customHeight="1">
      <c r="A17" s="62" t="s">
        <v>665</v>
      </c>
      <c r="B17" s="18" t="s">
        <v>1</v>
      </c>
      <c r="C17" s="18" t="s">
        <v>2</v>
      </c>
      <c r="D17" s="18" t="s">
        <v>45</v>
      </c>
      <c r="E17" s="18" t="s">
        <v>4</v>
      </c>
      <c r="F17" s="18" t="s">
        <v>91</v>
      </c>
      <c r="G17" s="18"/>
      <c r="H17" s="18" t="s">
        <v>5</v>
      </c>
      <c r="I17" s="18" t="s">
        <v>650</v>
      </c>
      <c r="J17" s="18" t="s">
        <v>9</v>
      </c>
      <c r="K17" s="18" t="s">
        <v>11</v>
      </c>
      <c r="L17" s="6"/>
      <c r="M17" s="6"/>
      <c r="N17" s="6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ht="15.0" customHeight="1">
      <c r="A18" s="80"/>
      <c r="B18" s="6" t="s">
        <v>666</v>
      </c>
      <c r="C18" s="6" t="s">
        <v>30</v>
      </c>
      <c r="D18" s="6"/>
      <c r="E18" s="6">
        <v>0.0</v>
      </c>
      <c r="F18" s="6">
        <v>500.0</v>
      </c>
      <c r="G18" s="6"/>
      <c r="H18" s="6" t="s">
        <v>667</v>
      </c>
      <c r="I18" s="6" t="s">
        <v>631</v>
      </c>
      <c r="J18" s="6"/>
      <c r="K18" s="25" t="str">
        <f>HYPERLINK("mailto:shouser177@gmail.com","shouser177@gmail.com")</f>
        <v>shouser177@gmail.com</v>
      </c>
      <c r="L18" s="6"/>
      <c r="M18" s="6"/>
      <c r="N18" s="6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ht="15.0" customHeight="1">
      <c r="A19" s="62"/>
      <c r="B19" s="6" t="s">
        <v>668</v>
      </c>
      <c r="C19" s="6" t="s">
        <v>15</v>
      </c>
      <c r="D19" s="6" t="s">
        <v>669</v>
      </c>
      <c r="E19" s="6"/>
      <c r="F19" s="6"/>
      <c r="G19" s="6"/>
      <c r="H19" s="6" t="s">
        <v>670</v>
      </c>
      <c r="I19" s="6"/>
      <c r="J19" s="6"/>
      <c r="K19" s="6"/>
      <c r="L19" s="6"/>
      <c r="M19" s="6"/>
      <c r="N19" s="6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ht="15.0" customHeight="1">
      <c r="A20" s="62"/>
      <c r="B20" s="6" t="s">
        <v>671</v>
      </c>
      <c r="C20" s="6" t="s">
        <v>23</v>
      </c>
      <c r="D20" s="6" t="s">
        <v>672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ht="15.0" customHeight="1">
      <c r="A21" s="62"/>
      <c r="B21" s="6" t="s">
        <v>673</v>
      </c>
      <c r="C21" s="6" t="s">
        <v>25</v>
      </c>
      <c r="D21" s="6" t="s">
        <v>674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ht="15.0" customHeight="1">
      <c r="A22" s="62"/>
      <c r="B22" s="6" t="s">
        <v>631</v>
      </c>
      <c r="C22" s="6" t="s">
        <v>23</v>
      </c>
      <c r="D22" s="6" t="s">
        <v>669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ht="15.0" customHeight="1">
      <c r="A23" s="62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ht="15.0" customHeight="1">
      <c r="A24" s="62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ht="15.0" customHeight="1">
      <c r="A25" s="86" t="s">
        <v>675</v>
      </c>
      <c r="B25" s="18" t="s">
        <v>1</v>
      </c>
      <c r="C25" s="18" t="s">
        <v>2</v>
      </c>
      <c r="D25" s="18" t="s">
        <v>45</v>
      </c>
      <c r="E25" s="18" t="s">
        <v>4</v>
      </c>
      <c r="F25" s="18" t="s">
        <v>91</v>
      </c>
      <c r="G25" s="18"/>
      <c r="H25" s="18" t="s">
        <v>5</v>
      </c>
      <c r="I25" s="18" t="s">
        <v>650</v>
      </c>
      <c r="J25" s="18" t="s">
        <v>9</v>
      </c>
      <c r="K25" s="18" t="s">
        <v>11</v>
      </c>
      <c r="L25" s="6"/>
      <c r="M25" s="6"/>
      <c r="N25" s="6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ht="15.0" customHeight="1">
      <c r="A26" s="62" t="str">
        <f>B26</f>
        <v>Leslie Coleman</v>
      </c>
      <c r="B26" s="6" t="s">
        <v>118</v>
      </c>
      <c r="C26" s="6" t="s">
        <v>25</v>
      </c>
      <c r="D26" s="6"/>
      <c r="E26" s="6"/>
      <c r="F26" s="6">
        <v>500.0</v>
      </c>
      <c r="G26" s="6"/>
      <c r="H26" s="6" t="s">
        <v>265</v>
      </c>
      <c r="I26" s="6" t="s">
        <v>676</v>
      </c>
      <c r="J26" s="64" t="s">
        <v>677</v>
      </c>
      <c r="K26" s="6"/>
      <c r="L26" s="6"/>
      <c r="M26" s="6"/>
      <c r="N26" s="6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ht="15.0" customHeight="1">
      <c r="A27" s="62" t="s">
        <v>265</v>
      </c>
      <c r="B27" s="6" t="s">
        <v>119</v>
      </c>
      <c r="C27" s="6" t="s">
        <v>15</v>
      </c>
      <c r="D27" s="6" t="s">
        <v>678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ht="15.0" customHeight="1">
      <c r="A28" s="62"/>
      <c r="B28" s="6" t="s">
        <v>679</v>
      </c>
      <c r="C28" s="6" t="s">
        <v>15</v>
      </c>
      <c r="D28" s="6"/>
      <c r="E28" s="6"/>
      <c r="F28" s="6"/>
      <c r="G28" s="6"/>
      <c r="H28" s="6"/>
      <c r="I28" s="6"/>
      <c r="J28" s="64"/>
      <c r="K28" s="6"/>
      <c r="L28" s="6"/>
      <c r="M28" s="6"/>
      <c r="N28" s="6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ht="15.0" customHeight="1">
      <c r="A29" s="62"/>
      <c r="B29" s="6" t="s">
        <v>680</v>
      </c>
      <c r="C29" s="6" t="s">
        <v>15</v>
      </c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ht="15.0" customHeight="1">
      <c r="A30" s="62"/>
      <c r="B30" s="6" t="s">
        <v>676</v>
      </c>
      <c r="C30" s="6" t="s">
        <v>25</v>
      </c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ht="15.0" customHeight="1">
      <c r="A31" s="62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ht="15.0" customHeight="1">
      <c r="A32" s="80" t="s">
        <v>681</v>
      </c>
      <c r="B32" s="18" t="s">
        <v>1</v>
      </c>
      <c r="C32" s="18" t="s">
        <v>2</v>
      </c>
      <c r="D32" s="18" t="s">
        <v>45</v>
      </c>
      <c r="E32" s="18" t="s">
        <v>4</v>
      </c>
      <c r="F32" s="18" t="s">
        <v>91</v>
      </c>
      <c r="G32" s="18"/>
      <c r="H32" s="18" t="s">
        <v>682</v>
      </c>
      <c r="I32" s="18" t="s">
        <v>650</v>
      </c>
      <c r="J32" s="18" t="s">
        <v>9</v>
      </c>
      <c r="K32" s="18" t="s">
        <v>11</v>
      </c>
      <c r="L32" s="6"/>
      <c r="M32" s="6"/>
      <c r="N32" s="6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ht="15.0" customHeight="1">
      <c r="A33" s="6" t="s">
        <v>683</v>
      </c>
      <c r="B33" s="6" t="s">
        <v>463</v>
      </c>
      <c r="C33" s="6" t="s">
        <v>15</v>
      </c>
      <c r="D33" s="6" t="s">
        <v>16</v>
      </c>
      <c r="E33" s="6">
        <v>0.0</v>
      </c>
      <c r="F33" s="6">
        <v>500.0</v>
      </c>
      <c r="G33" s="6"/>
      <c r="H33" s="6" t="s">
        <v>17</v>
      </c>
      <c r="I33" s="6" t="s">
        <v>466</v>
      </c>
      <c r="J33" s="6"/>
      <c r="K33" s="6" t="s">
        <v>19</v>
      </c>
      <c r="L33" s="6"/>
      <c r="M33" s="6"/>
      <c r="N33" s="6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ht="15.0" customHeight="1">
      <c r="A34" s="62"/>
      <c r="B34" s="6" t="s">
        <v>684</v>
      </c>
      <c r="C34" s="6" t="s">
        <v>15</v>
      </c>
      <c r="D34" s="6" t="s">
        <v>685</v>
      </c>
      <c r="E34" s="6"/>
      <c r="F34" s="6"/>
      <c r="G34" s="6"/>
      <c r="H34" s="6" t="s">
        <v>464</v>
      </c>
      <c r="I34" s="6"/>
      <c r="J34" s="6"/>
      <c r="K34" s="6"/>
      <c r="L34" s="6"/>
      <c r="M34" s="6"/>
      <c r="N34" s="6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ht="15.0" customHeight="1">
      <c r="A35" s="62"/>
      <c r="B35" s="6" t="s">
        <v>20</v>
      </c>
      <c r="C35" s="6" t="s">
        <v>25</v>
      </c>
      <c r="D35" s="6" t="s">
        <v>26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ht="15.0" customHeight="1">
      <c r="A36" s="62"/>
      <c r="B36" s="6" t="s">
        <v>686</v>
      </c>
      <c r="C36" s="6" t="s">
        <v>23</v>
      </c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ht="15.0" customHeight="1">
      <c r="A37" s="62"/>
      <c r="B37" s="6" t="s">
        <v>687</v>
      </c>
      <c r="C37" s="6" t="s">
        <v>30</v>
      </c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ht="15.0" customHeight="1">
      <c r="A38" s="62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ht="15.0" customHeight="1">
      <c r="A39" s="62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ht="15.0" customHeight="1">
      <c r="A40" s="80" t="s">
        <v>688</v>
      </c>
      <c r="B40" s="18" t="s">
        <v>1</v>
      </c>
      <c r="C40" s="18" t="s">
        <v>2</v>
      </c>
      <c r="D40" s="18" t="s">
        <v>45</v>
      </c>
      <c r="E40" s="18" t="s">
        <v>4</v>
      </c>
      <c r="F40" s="18" t="s">
        <v>91</v>
      </c>
      <c r="G40" s="18"/>
      <c r="H40" s="18" t="s">
        <v>5</v>
      </c>
      <c r="I40" s="18" t="s">
        <v>650</v>
      </c>
      <c r="J40" s="18" t="s">
        <v>9</v>
      </c>
      <c r="K40" s="18" t="s">
        <v>11</v>
      </c>
      <c r="L40" s="6"/>
      <c r="M40" s="6"/>
      <c r="N40" s="6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ht="15.0" customHeight="1">
      <c r="A41" s="62"/>
      <c r="B41" s="6" t="s">
        <v>465</v>
      </c>
      <c r="C41" s="6" t="s">
        <v>15</v>
      </c>
      <c r="D41" s="6"/>
      <c r="E41" s="6">
        <v>0.0</v>
      </c>
      <c r="F41" s="6">
        <v>500.0</v>
      </c>
      <c r="G41" s="6"/>
      <c r="H41" s="6" t="s">
        <v>90</v>
      </c>
      <c r="I41" s="6" t="s">
        <v>689</v>
      </c>
      <c r="J41" s="6"/>
      <c r="K41" s="25" t="str">
        <f>HYPERLINK("mailto:jamie.italiano@gmail.com","jamie.italiano@gmail.com")</f>
        <v>jamie.italiano@gmail.com</v>
      </c>
      <c r="L41" s="6" t="s">
        <v>690</v>
      </c>
      <c r="M41" s="6"/>
      <c r="N41" s="6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ht="15.0" customHeight="1">
      <c r="A42" s="62"/>
      <c r="B42" s="6" t="s">
        <v>691</v>
      </c>
      <c r="C42" s="6" t="s">
        <v>30</v>
      </c>
      <c r="D42" s="6" t="s">
        <v>692</v>
      </c>
      <c r="E42" s="6"/>
      <c r="F42" s="6"/>
      <c r="G42" s="6"/>
      <c r="H42" s="6" t="s">
        <v>693</v>
      </c>
      <c r="I42" s="6"/>
      <c r="J42" s="6"/>
      <c r="K42" s="25" t="str">
        <f>HYPERLINK("mailto:jblair941@gmail.com","jblair941@gmail.com")</f>
        <v>jblair941@gmail.com</v>
      </c>
      <c r="L42" s="6" t="s">
        <v>386</v>
      </c>
      <c r="M42" s="6"/>
      <c r="N42" s="6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ht="15.0" customHeight="1">
      <c r="A43" s="62"/>
      <c r="B43" s="6" t="s">
        <v>694</v>
      </c>
      <c r="C43" s="6" t="s">
        <v>301</v>
      </c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ht="15.0" customHeight="1">
      <c r="A44" s="62"/>
      <c r="B44" s="6" t="s">
        <v>695</v>
      </c>
      <c r="C44" s="6" t="s">
        <v>15</v>
      </c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ht="15.0" customHeight="1">
      <c r="A45" s="62"/>
      <c r="B45" s="6" t="s">
        <v>696</v>
      </c>
      <c r="C45" s="6" t="s">
        <v>30</v>
      </c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ht="15.0" customHeight="1">
      <c r="A46" s="62"/>
      <c r="B46" s="6"/>
      <c r="C46" s="6"/>
      <c r="D46" s="6"/>
      <c r="E46" s="6"/>
      <c r="F46" s="6"/>
      <c r="G46" s="6"/>
      <c r="H46" s="6"/>
      <c r="I46" s="6"/>
      <c r="J46" s="6"/>
      <c r="K46" s="6" t="s">
        <v>697</v>
      </c>
      <c r="L46" s="6"/>
      <c r="M46" s="6"/>
      <c r="N46" s="6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ht="15.0" customHeight="1">
      <c r="A47" s="62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ht="15.0" customHeight="1">
      <c r="A48" s="80" t="s">
        <v>698</v>
      </c>
      <c r="B48" s="18" t="s">
        <v>1</v>
      </c>
      <c r="C48" s="18" t="s">
        <v>2</v>
      </c>
      <c r="D48" s="18" t="s">
        <v>45</v>
      </c>
      <c r="E48" s="18" t="s">
        <v>4</v>
      </c>
      <c r="F48" s="18" t="s">
        <v>91</v>
      </c>
      <c r="G48" s="18"/>
      <c r="H48" s="18" t="s">
        <v>5</v>
      </c>
      <c r="I48" s="18" t="s">
        <v>650</v>
      </c>
      <c r="J48" s="18" t="s">
        <v>9</v>
      </c>
      <c r="K48" s="18" t="s">
        <v>11</v>
      </c>
      <c r="L48" s="6"/>
      <c r="M48" s="6"/>
      <c r="N48" s="6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ht="15.0" customHeight="1">
      <c r="A49" s="62"/>
      <c r="B49" s="6" t="s">
        <v>524</v>
      </c>
      <c r="C49" s="6" t="s">
        <v>301</v>
      </c>
      <c r="D49" s="6"/>
      <c r="E49" s="6">
        <v>0.0</v>
      </c>
      <c r="F49" s="6">
        <v>550.0</v>
      </c>
      <c r="G49" s="6"/>
      <c r="H49" s="6" t="s">
        <v>183</v>
      </c>
      <c r="I49" s="6" t="s">
        <v>699</v>
      </c>
      <c r="J49" s="6"/>
      <c r="K49" s="6" t="s">
        <v>700</v>
      </c>
      <c r="L49" s="6" t="s">
        <v>701</v>
      </c>
      <c r="M49" s="6"/>
      <c r="N49" s="6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ht="15.0" customHeight="1">
      <c r="A50" s="62"/>
      <c r="B50" s="6" t="s">
        <v>73</v>
      </c>
      <c r="C50" s="6" t="s">
        <v>30</v>
      </c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ht="15.0" customHeight="1">
      <c r="A51" s="62"/>
      <c r="B51" s="6" t="s">
        <v>74</v>
      </c>
      <c r="C51" s="6" t="s">
        <v>30</v>
      </c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ht="15.0" customHeight="1">
      <c r="A52" s="62"/>
      <c r="B52" s="6" t="s">
        <v>702</v>
      </c>
      <c r="C52" s="6" t="s">
        <v>30</v>
      </c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ht="15.0" customHeight="1">
      <c r="A53" s="62"/>
      <c r="B53" s="6" t="s">
        <v>699</v>
      </c>
      <c r="C53" s="6" t="s">
        <v>23</v>
      </c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ht="15.0" customHeight="1">
      <c r="A54" s="62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ht="15.0" customHeight="1">
      <c r="A55" s="80" t="s">
        <v>703</v>
      </c>
      <c r="B55" s="18" t="s">
        <v>1</v>
      </c>
      <c r="C55" s="18" t="s">
        <v>2</v>
      </c>
      <c r="D55" s="18" t="s">
        <v>45</v>
      </c>
      <c r="E55" s="18" t="s">
        <v>4</v>
      </c>
      <c r="F55" s="18" t="s">
        <v>91</v>
      </c>
      <c r="G55" s="18"/>
      <c r="H55" s="18" t="s">
        <v>5</v>
      </c>
      <c r="I55" s="18" t="s">
        <v>650</v>
      </c>
      <c r="J55" s="18" t="s">
        <v>9</v>
      </c>
      <c r="K55" s="18" t="s">
        <v>11</v>
      </c>
      <c r="L55" s="6"/>
      <c r="M55" s="6"/>
      <c r="N55" s="6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ht="15.0" customHeight="1">
      <c r="A56" s="62"/>
      <c r="B56" s="6" t="s">
        <v>704</v>
      </c>
      <c r="C56" s="6" t="s">
        <v>301</v>
      </c>
      <c r="D56" s="6" t="s">
        <v>705</v>
      </c>
      <c r="E56" s="6">
        <v>0.0</v>
      </c>
      <c r="F56" s="6">
        <v>500.0</v>
      </c>
      <c r="G56" s="6"/>
      <c r="H56" s="6" t="s">
        <v>706</v>
      </c>
      <c r="I56" s="6" t="s">
        <v>406</v>
      </c>
      <c r="J56" s="6"/>
      <c r="K56" s="25" t="str">
        <f>HYPERLINK("mailto:ambermills04@yahoo.com","ambermills04@yahoo.com")</f>
        <v>ambermills04@yahoo.com</v>
      </c>
      <c r="L56" s="87">
        <v>42048.0</v>
      </c>
      <c r="M56" s="6"/>
      <c r="N56" s="6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ht="15.0" customHeight="1">
      <c r="A57" s="62"/>
      <c r="B57" s="6" t="s">
        <v>404</v>
      </c>
      <c r="C57" s="6" t="s">
        <v>301</v>
      </c>
      <c r="D57" s="6" t="s">
        <v>707</v>
      </c>
      <c r="E57" s="6"/>
      <c r="F57" s="6"/>
      <c r="G57" s="6"/>
      <c r="H57" s="6"/>
      <c r="I57" s="6"/>
      <c r="J57" s="6"/>
      <c r="K57" s="6"/>
      <c r="L57" s="6"/>
      <c r="M57" s="6"/>
      <c r="N57" s="6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ht="15.0" customHeight="1">
      <c r="A58" s="62"/>
      <c r="B58" s="6" t="s">
        <v>708</v>
      </c>
      <c r="C58" s="6" t="s">
        <v>301</v>
      </c>
      <c r="D58" s="6" t="s">
        <v>709</v>
      </c>
      <c r="E58" s="6"/>
      <c r="F58" s="6"/>
      <c r="G58" s="6"/>
      <c r="H58" s="6"/>
      <c r="I58" s="6"/>
      <c r="J58" s="6"/>
      <c r="K58" s="6"/>
      <c r="L58" s="6"/>
      <c r="M58" s="6"/>
      <c r="N58" s="6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ht="15.0" customHeight="1">
      <c r="A59" s="62"/>
      <c r="B59" s="6" t="s">
        <v>62</v>
      </c>
      <c r="C59" s="6" t="s">
        <v>30</v>
      </c>
      <c r="D59" s="6" t="s">
        <v>710</v>
      </c>
      <c r="E59" s="6"/>
      <c r="F59" s="6"/>
      <c r="G59" s="6"/>
      <c r="H59" s="6"/>
      <c r="I59" s="6"/>
      <c r="J59" s="6"/>
      <c r="K59" s="6"/>
      <c r="L59" s="6"/>
      <c r="M59" s="6"/>
      <c r="N59" s="6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ht="15.0" customHeight="1">
      <c r="A60" s="62"/>
      <c r="B60" s="6" t="s">
        <v>711</v>
      </c>
      <c r="C60" s="6" t="s">
        <v>23</v>
      </c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ht="15.0" customHeight="1">
      <c r="A61" s="80" t="s">
        <v>712</v>
      </c>
      <c r="B61" s="18" t="s">
        <v>1</v>
      </c>
      <c r="C61" s="18" t="s">
        <v>2</v>
      </c>
      <c r="D61" s="18" t="s">
        <v>45</v>
      </c>
      <c r="E61" s="18" t="s">
        <v>4</v>
      </c>
      <c r="F61" s="18" t="s">
        <v>91</v>
      </c>
      <c r="G61" s="18"/>
      <c r="H61" s="18" t="s">
        <v>5</v>
      </c>
      <c r="I61" s="18" t="s">
        <v>650</v>
      </c>
      <c r="J61" s="18" t="s">
        <v>9</v>
      </c>
      <c r="K61" s="18" t="s">
        <v>11</v>
      </c>
      <c r="L61" s="6"/>
      <c r="M61" s="6"/>
      <c r="N61" s="6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ht="15.0" customHeight="1">
      <c r="A62" s="62"/>
      <c r="B62" s="6" t="s">
        <v>713</v>
      </c>
      <c r="C62" s="6" t="s">
        <v>15</v>
      </c>
      <c r="D62" s="6" t="s">
        <v>714</v>
      </c>
      <c r="E62" s="6">
        <v>0.0</v>
      </c>
      <c r="F62" s="6">
        <v>500.0</v>
      </c>
      <c r="G62" s="6"/>
      <c r="H62" s="6" t="s">
        <v>715</v>
      </c>
      <c r="I62" s="6" t="s">
        <v>716</v>
      </c>
      <c r="J62" s="6"/>
      <c r="K62" s="25" t="str">
        <f>HYPERLINK("mailto:tisjean@comcast.net","tisjean@comcast.net")</f>
        <v>tisjean@comcast.net</v>
      </c>
      <c r="L62" s="6"/>
      <c r="M62" s="6"/>
      <c r="N62" s="6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ht="15.0" customHeight="1">
      <c r="A63" s="62"/>
      <c r="B63" s="6" t="s">
        <v>717</v>
      </c>
      <c r="C63" s="6" t="s">
        <v>23</v>
      </c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ht="15.0" customHeight="1">
      <c r="A64" s="62"/>
      <c r="B64" s="6" t="s">
        <v>718</v>
      </c>
      <c r="C64" s="6" t="s">
        <v>15</v>
      </c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ht="15.0" customHeight="1">
      <c r="A65" s="62"/>
      <c r="B65" s="6" t="s">
        <v>719</v>
      </c>
      <c r="C65" s="6" t="s">
        <v>301</v>
      </c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ht="15.0" customHeight="1">
      <c r="A66" s="62"/>
      <c r="B66" s="6" t="s">
        <v>720</v>
      </c>
      <c r="C66" s="6" t="s">
        <v>30</v>
      </c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ht="15.0" customHeight="1">
      <c r="A67" s="62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ht="15.0" customHeight="1">
      <c r="A68" s="62" t="s">
        <v>721</v>
      </c>
      <c r="B68" s="18" t="s">
        <v>1</v>
      </c>
      <c r="C68" s="18" t="s">
        <v>2</v>
      </c>
      <c r="D68" s="18" t="s">
        <v>45</v>
      </c>
      <c r="E68" s="18" t="s">
        <v>4</v>
      </c>
      <c r="F68" s="18" t="s">
        <v>91</v>
      </c>
      <c r="G68" s="18"/>
      <c r="H68" s="18" t="s">
        <v>5</v>
      </c>
      <c r="I68" s="18" t="s">
        <v>650</v>
      </c>
      <c r="J68" s="18" t="s">
        <v>9</v>
      </c>
      <c r="K68" s="18" t="s">
        <v>11</v>
      </c>
      <c r="L68" s="6"/>
      <c r="M68" s="6"/>
      <c r="N68" s="6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ht="15.0" customHeight="1">
      <c r="A69" s="88" t="str">
        <f>B69</f>
        <v>Judy Hamilton</v>
      </c>
      <c r="B69" s="6" t="s">
        <v>724</v>
      </c>
      <c r="C69" s="6" t="s">
        <v>30</v>
      </c>
      <c r="D69" s="6" t="s">
        <v>725</v>
      </c>
      <c r="E69" s="6" t="s">
        <v>726</v>
      </c>
      <c r="F69" s="6">
        <v>400.0</v>
      </c>
      <c r="G69" s="6"/>
      <c r="H69" s="6" t="s">
        <v>238</v>
      </c>
      <c r="I69" s="6" t="s">
        <v>106</v>
      </c>
      <c r="J69" s="6"/>
      <c r="K69" s="6" t="s">
        <v>727</v>
      </c>
      <c r="L69" s="6"/>
      <c r="M69" s="6"/>
      <c r="N69" s="6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ht="15.0" customHeight="1">
      <c r="A70" s="62"/>
      <c r="B70" s="6" t="s">
        <v>728</v>
      </c>
      <c r="C70" s="6" t="s">
        <v>15</v>
      </c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ht="15.0" customHeight="1">
      <c r="A71" s="62"/>
      <c r="B71" s="6" t="s">
        <v>561</v>
      </c>
      <c r="C71" s="6" t="s">
        <v>15</v>
      </c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ht="15.0" customHeight="1">
      <c r="A72" s="62"/>
      <c r="B72" s="6" t="s">
        <v>729</v>
      </c>
      <c r="C72" s="6" t="s">
        <v>15</v>
      </c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ht="15.0" customHeight="1">
      <c r="A73" s="62"/>
      <c r="B73" s="6" t="s">
        <v>106</v>
      </c>
      <c r="C73" s="6" t="s">
        <v>23</v>
      </c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ht="15.0" customHeight="1">
      <c r="A74" s="62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ht="15.0" customHeight="1">
      <c r="A75" s="80" t="s">
        <v>730</v>
      </c>
      <c r="B75" s="18" t="s">
        <v>1</v>
      </c>
      <c r="C75" s="18" t="s">
        <v>2</v>
      </c>
      <c r="D75" s="18" t="s">
        <v>45</v>
      </c>
      <c r="E75" s="18" t="s">
        <v>4</v>
      </c>
      <c r="F75" s="18" t="s">
        <v>91</v>
      </c>
      <c r="G75" s="18"/>
      <c r="H75" s="18" t="s">
        <v>5</v>
      </c>
      <c r="I75" s="18" t="s">
        <v>650</v>
      </c>
      <c r="J75" s="18" t="s">
        <v>9</v>
      </c>
      <c r="K75" s="18" t="s">
        <v>11</v>
      </c>
      <c r="L75" s="6"/>
      <c r="M75" s="6"/>
      <c r="N75" s="6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ht="15.0" customHeight="1">
      <c r="A76" s="62"/>
      <c r="B76" s="6" t="s">
        <v>734</v>
      </c>
      <c r="C76" s="6" t="s">
        <v>30</v>
      </c>
      <c r="D76" s="6" t="s">
        <v>735</v>
      </c>
      <c r="E76" s="6">
        <v>0.0</v>
      </c>
      <c r="F76" s="6">
        <v>550.0</v>
      </c>
      <c r="G76" s="6"/>
      <c r="H76" s="6" t="s">
        <v>736</v>
      </c>
      <c r="I76" s="6" t="s">
        <v>737</v>
      </c>
      <c r="J76" s="6"/>
      <c r="K76" s="25" t="str">
        <f>HYPERLINK("mailto:erinlgrant@gmail.com","erinlgrant@gmail.com")</f>
        <v>erinlgrant@gmail.com</v>
      </c>
      <c r="L76" s="6"/>
      <c r="M76" s="6"/>
      <c r="N76" s="6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ht="15.0" customHeight="1">
      <c r="A77" s="62"/>
      <c r="B77" s="6" t="s">
        <v>740</v>
      </c>
      <c r="C77" s="6" t="s">
        <v>15</v>
      </c>
      <c r="D77" s="6" t="s">
        <v>741</v>
      </c>
      <c r="E77" s="6"/>
      <c r="F77" s="6"/>
      <c r="G77" s="6"/>
      <c r="H77" s="6" t="s">
        <v>742</v>
      </c>
      <c r="I77" s="6"/>
      <c r="J77" s="6"/>
      <c r="K77" s="6"/>
      <c r="L77" s="6"/>
      <c r="M77" s="6"/>
      <c r="N77" s="6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ht="15.0" customHeight="1">
      <c r="A78" s="62"/>
      <c r="B78" s="6" t="s">
        <v>743</v>
      </c>
      <c r="C78" s="6" t="s">
        <v>15</v>
      </c>
      <c r="D78" s="6" t="s">
        <v>746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ht="15.0" customHeight="1">
      <c r="A79" s="62"/>
      <c r="B79" s="6" t="s">
        <v>750</v>
      </c>
      <c r="C79" s="6" t="s">
        <v>30</v>
      </c>
      <c r="D79" s="6" t="s">
        <v>751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ht="15.0" customHeight="1">
      <c r="A80" s="62"/>
      <c r="B80" s="6" t="s">
        <v>737</v>
      </c>
      <c r="C80" s="6" t="s">
        <v>30</v>
      </c>
      <c r="D80" s="6"/>
      <c r="E80" s="6"/>
      <c r="F80" s="6"/>
      <c r="G80" s="6"/>
      <c r="H80" s="6"/>
      <c r="I80" s="6"/>
      <c r="J80" s="6"/>
      <c r="K80" s="25" t="str">
        <f>HYPERLINK("mailto:steve@riversicle-services.com","steve@riversicle-services.com")</f>
        <v>steve@riversicle-services.com</v>
      </c>
      <c r="L80" s="6"/>
      <c r="M80" s="6"/>
      <c r="N80" s="6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ht="15.0" customHeight="1">
      <c r="A81" s="62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ht="15.0" customHeight="1">
      <c r="A82" s="80" t="s">
        <v>752</v>
      </c>
      <c r="B82" s="18" t="s">
        <v>1</v>
      </c>
      <c r="C82" s="18" t="s">
        <v>2</v>
      </c>
      <c r="D82" s="18" t="s">
        <v>45</v>
      </c>
      <c r="E82" s="18" t="s">
        <v>4</v>
      </c>
      <c r="F82" s="18" t="s">
        <v>91</v>
      </c>
      <c r="G82" s="18"/>
      <c r="H82" s="18" t="s">
        <v>5</v>
      </c>
      <c r="I82" s="18" t="s">
        <v>650</v>
      </c>
      <c r="J82" s="18" t="s">
        <v>9</v>
      </c>
      <c r="K82" s="18" t="s">
        <v>11</v>
      </c>
      <c r="L82" s="6"/>
      <c r="M82" s="6"/>
      <c r="N82" s="6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ht="15.0" customHeight="1">
      <c r="A83" s="62"/>
      <c r="B83" s="6" t="s">
        <v>753</v>
      </c>
      <c r="C83" s="6" t="s">
        <v>15</v>
      </c>
      <c r="D83" s="6" t="s">
        <v>754</v>
      </c>
      <c r="E83" s="6">
        <v>0.0</v>
      </c>
      <c r="F83" s="6">
        <v>500.0</v>
      </c>
      <c r="G83" s="6">
        <v>25.0</v>
      </c>
      <c r="H83" s="6" t="s">
        <v>755</v>
      </c>
      <c r="I83" s="6" t="s">
        <v>756</v>
      </c>
      <c r="J83" s="6"/>
      <c r="K83" s="25" t="str">
        <f>HYPERLINK("mailto:shannon.crawford@att.net","shannon.crawford@att.net")</f>
        <v>shannon.crawford@att.net</v>
      </c>
      <c r="L83" s="6"/>
      <c r="M83" s="6"/>
      <c r="N83" s="6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ht="15.0" customHeight="1">
      <c r="A84" s="62"/>
      <c r="B84" s="6" t="s">
        <v>757</v>
      </c>
      <c r="C84" s="6" t="s">
        <v>30</v>
      </c>
      <c r="D84" s="6" t="s">
        <v>758</v>
      </c>
      <c r="E84" s="6"/>
      <c r="F84" s="6"/>
      <c r="G84" s="6" t="s">
        <v>759</v>
      </c>
      <c r="H84" s="6" t="s">
        <v>760</v>
      </c>
      <c r="I84" s="6"/>
      <c r="J84" s="6"/>
      <c r="K84" s="6"/>
      <c r="L84" s="6"/>
      <c r="M84" s="6"/>
      <c r="N84" s="6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ht="15.0" customHeight="1">
      <c r="A85" s="62"/>
      <c r="B85" s="6" t="s">
        <v>763</v>
      </c>
      <c r="C85" s="6" t="s">
        <v>15</v>
      </c>
      <c r="D85" s="6" t="s">
        <v>764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ht="15.0" customHeight="1">
      <c r="A86" s="62"/>
      <c r="B86" s="6" t="s">
        <v>766</v>
      </c>
      <c r="C86" s="6" t="s">
        <v>30</v>
      </c>
      <c r="D86" s="6" t="s">
        <v>767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ht="15.0" customHeight="1">
      <c r="A87" s="62"/>
      <c r="B87" s="6" t="s">
        <v>770</v>
      </c>
      <c r="C87" s="6" t="s">
        <v>30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ht="15.0" customHeight="1">
      <c r="A88" s="62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ht="15.0" customHeight="1">
      <c r="A89" s="62" t="s">
        <v>776</v>
      </c>
      <c r="B89" s="18" t="s">
        <v>1</v>
      </c>
      <c r="C89" s="18" t="s">
        <v>2</v>
      </c>
      <c r="D89" s="18" t="s">
        <v>45</v>
      </c>
      <c r="E89" s="18" t="s">
        <v>4</v>
      </c>
      <c r="F89" s="18" t="s">
        <v>91</v>
      </c>
      <c r="G89" s="18"/>
      <c r="H89" s="18" t="s">
        <v>5</v>
      </c>
      <c r="I89" s="18" t="s">
        <v>650</v>
      </c>
      <c r="J89" s="18" t="s">
        <v>9</v>
      </c>
      <c r="K89" s="18" t="s">
        <v>11</v>
      </c>
      <c r="L89" s="6"/>
      <c r="M89" s="6"/>
      <c r="N89" s="6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ht="15.0" customHeight="1">
      <c r="A90" s="98"/>
      <c r="B90" s="98" t="s">
        <v>779</v>
      </c>
      <c r="C90" s="98"/>
      <c r="D90" s="98"/>
      <c r="E90" s="98" t="s">
        <v>781</v>
      </c>
      <c r="F90" s="98"/>
      <c r="G90" s="98"/>
      <c r="H90" s="6"/>
      <c r="I90" s="6"/>
      <c r="J90" s="6"/>
      <c r="K90" s="25" t="str">
        <f>HYPERLINK("mailto:minnesotamary7@gmail.com","minnesotamary7@gmail.com")</f>
        <v>minnesotamary7@gmail.com</v>
      </c>
      <c r="L90" s="6"/>
      <c r="M90" s="6"/>
      <c r="N90" s="6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ht="15.0" customHeight="1">
      <c r="A91" s="62"/>
      <c r="B91" s="6"/>
      <c r="C91" s="6"/>
      <c r="D91" s="6"/>
      <c r="E91" s="6" t="s">
        <v>787</v>
      </c>
      <c r="F91" s="6"/>
      <c r="G91" s="6"/>
      <c r="H91" s="6"/>
      <c r="I91" s="6"/>
      <c r="J91" s="6"/>
      <c r="K91" s="6"/>
      <c r="L91" s="6"/>
      <c r="M91" s="6"/>
      <c r="N91" s="6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ht="15.0" customHeight="1">
      <c r="A92" s="62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ht="15.0" customHeight="1">
      <c r="A93" s="62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ht="15.0" customHeight="1">
      <c r="A94" s="62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ht="15.0" customHeight="1">
      <c r="A95" s="80" t="s">
        <v>791</v>
      </c>
      <c r="B95" s="102" t="s">
        <v>1</v>
      </c>
      <c r="C95" s="18" t="s">
        <v>2</v>
      </c>
      <c r="D95" s="18" t="s">
        <v>45</v>
      </c>
      <c r="E95" s="18" t="s">
        <v>4</v>
      </c>
      <c r="F95" s="18" t="s">
        <v>91</v>
      </c>
      <c r="G95" s="18"/>
      <c r="H95" s="18" t="s">
        <v>5</v>
      </c>
      <c r="I95" s="18" t="s">
        <v>650</v>
      </c>
      <c r="J95" s="18" t="s">
        <v>9</v>
      </c>
      <c r="K95" s="18" t="s">
        <v>11</v>
      </c>
      <c r="L95" s="6"/>
      <c r="M95" s="6"/>
      <c r="N95" s="6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ht="15.0" customHeight="1">
      <c r="A96" s="62"/>
      <c r="B96" s="6" t="s">
        <v>793</v>
      </c>
      <c r="C96" s="6" t="s">
        <v>301</v>
      </c>
      <c r="D96" s="6" t="s">
        <v>794</v>
      </c>
      <c r="E96" s="6">
        <v>0.0</v>
      </c>
      <c r="F96" s="6">
        <v>550.0</v>
      </c>
      <c r="G96" s="6"/>
      <c r="H96" s="6" t="s">
        <v>788</v>
      </c>
      <c r="I96" s="6" t="s">
        <v>789</v>
      </c>
      <c r="J96" s="6"/>
      <c r="K96" s="25" t="str">
        <f>HYPERLINK("mailto:debidoolittle2u@gmail.com","debidoolittle2u@gmail.com")</f>
        <v>debidoolittle2u@gmail.com</v>
      </c>
      <c r="L96" s="6"/>
      <c r="M96" s="6"/>
      <c r="N96" s="6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ht="15.0" customHeight="1">
      <c r="A97" s="62"/>
      <c r="B97" s="6" t="s">
        <v>795</v>
      </c>
      <c r="C97" s="6" t="s">
        <v>15</v>
      </c>
      <c r="D97" s="6" t="s">
        <v>796</v>
      </c>
      <c r="E97" s="6"/>
      <c r="F97" s="6"/>
      <c r="G97" s="6"/>
      <c r="H97" s="6" t="s">
        <v>797</v>
      </c>
      <c r="I97" s="6"/>
      <c r="J97" s="6"/>
      <c r="K97" s="6"/>
      <c r="L97" s="6"/>
      <c r="M97" s="6"/>
      <c r="N97" s="6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ht="15.0" customHeight="1">
      <c r="A98" s="62"/>
      <c r="B98" s="6" t="s">
        <v>798</v>
      </c>
      <c r="C98" s="6" t="s">
        <v>15</v>
      </c>
      <c r="D98" s="6" t="s">
        <v>616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ht="15.0" customHeight="1">
      <c r="A99" s="62"/>
      <c r="B99" s="6" t="s">
        <v>799</v>
      </c>
      <c r="C99" s="6" t="s">
        <v>15</v>
      </c>
      <c r="D99" s="6" t="s">
        <v>800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ht="15.0" customHeight="1">
      <c r="A100" s="62"/>
      <c r="B100" s="6" t="s">
        <v>789</v>
      </c>
      <c r="C100" s="6" t="s">
        <v>25</v>
      </c>
      <c r="D100" s="6" t="s">
        <v>801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ht="15.0" customHeight="1">
      <c r="A101" s="62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ht="15.0" customHeight="1">
      <c r="A102" s="80" t="s">
        <v>804</v>
      </c>
      <c r="B102" s="18" t="s">
        <v>1</v>
      </c>
      <c r="C102" s="18" t="s">
        <v>2</v>
      </c>
      <c r="D102" s="18" t="s">
        <v>45</v>
      </c>
      <c r="E102" s="18" t="s">
        <v>4</v>
      </c>
      <c r="F102" s="18" t="s">
        <v>91</v>
      </c>
      <c r="G102" s="18"/>
      <c r="H102" s="18" t="s">
        <v>5</v>
      </c>
      <c r="I102" s="18" t="s">
        <v>650</v>
      </c>
      <c r="J102" s="18" t="s">
        <v>9</v>
      </c>
      <c r="K102" s="18" t="s">
        <v>11</v>
      </c>
      <c r="L102" s="6"/>
      <c r="M102" s="6"/>
      <c r="N102" s="6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ht="15.0" customHeight="1">
      <c r="A103" s="62"/>
      <c r="B103" s="6" t="s">
        <v>414</v>
      </c>
      <c r="C103" s="6" t="s">
        <v>30</v>
      </c>
      <c r="D103" s="6"/>
      <c r="E103" s="6">
        <v>0.0</v>
      </c>
      <c r="F103" s="6">
        <v>550.0</v>
      </c>
      <c r="G103" s="6"/>
      <c r="H103" s="6" t="s">
        <v>805</v>
      </c>
      <c r="I103" s="6" t="s">
        <v>417</v>
      </c>
      <c r="J103" s="6"/>
      <c r="K103" s="25" t="str">
        <f>HYPERLINK("mailto:madishman@gmail.com","madishman@gmail.com")</f>
        <v>madishman@gmail.com</v>
      </c>
      <c r="L103" s="6"/>
      <c r="M103" s="6"/>
      <c r="N103" s="6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ht="15.0" customHeight="1">
      <c r="A104" s="62"/>
      <c r="B104" s="6" t="s">
        <v>210</v>
      </c>
      <c r="C104" s="6" t="s">
        <v>301</v>
      </c>
      <c r="D104" s="6"/>
      <c r="E104" s="6"/>
      <c r="F104" s="6"/>
      <c r="G104" s="6"/>
      <c r="H104" s="6"/>
      <c r="I104" s="6"/>
      <c r="J104" s="6"/>
      <c r="K104" s="25" t="str">
        <f>HYPERLINK("mailto:cmilne@snet.net","cmilne@snet.net")</f>
        <v>cmilne@snet.net</v>
      </c>
      <c r="L104" s="6"/>
      <c r="M104" s="6"/>
      <c r="N104" s="6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ht="15.0" customHeight="1">
      <c r="A105" s="62"/>
      <c r="B105" s="6" t="s">
        <v>415</v>
      </c>
      <c r="C105" s="6" t="s">
        <v>30</v>
      </c>
      <c r="D105" s="6"/>
      <c r="E105" s="6"/>
      <c r="F105" s="6"/>
      <c r="G105" s="6"/>
      <c r="H105" s="6"/>
      <c r="I105" s="6"/>
      <c r="J105" s="6"/>
      <c r="K105" s="25" t="str">
        <f>HYPERLINK("mailto:judilr@msn.com","judilr@msn.com")</f>
        <v>judilr@msn.com</v>
      </c>
      <c r="L105" s="6"/>
      <c r="M105" s="6"/>
      <c r="N105" s="6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ht="15.0" customHeight="1">
      <c r="A106" s="62"/>
      <c r="B106" s="6" t="s">
        <v>416</v>
      </c>
      <c r="C106" s="6" t="s">
        <v>30</v>
      </c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ht="15.0" customHeight="1">
      <c r="A107" s="62"/>
      <c r="B107" s="6" t="s">
        <v>417</v>
      </c>
      <c r="C107" s="6" t="s">
        <v>23</v>
      </c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ht="15.0" customHeight="1">
      <c r="A108" s="62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ht="15.0" customHeight="1">
      <c r="A109" s="80" t="s">
        <v>818</v>
      </c>
      <c r="B109" s="18" t="s">
        <v>1</v>
      </c>
      <c r="C109" s="18" t="s">
        <v>2</v>
      </c>
      <c r="D109" s="18" t="s">
        <v>45</v>
      </c>
      <c r="E109" s="18" t="s">
        <v>4</v>
      </c>
      <c r="F109" s="18" t="s">
        <v>91</v>
      </c>
      <c r="G109" s="18" t="s">
        <v>8</v>
      </c>
      <c r="H109" s="18" t="s">
        <v>5</v>
      </c>
      <c r="I109" s="18" t="s">
        <v>650</v>
      </c>
      <c r="J109" s="18" t="s">
        <v>9</v>
      </c>
      <c r="K109" s="18" t="s">
        <v>11</v>
      </c>
      <c r="L109" s="6"/>
      <c r="M109" s="6"/>
      <c r="N109" s="6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ht="15.0" customHeight="1">
      <c r="A110" s="62"/>
      <c r="B110" s="6" t="s">
        <v>160</v>
      </c>
      <c r="C110" s="6" t="s">
        <v>23</v>
      </c>
      <c r="D110" s="6" t="s">
        <v>582</v>
      </c>
      <c r="E110" s="6">
        <v>0.0</v>
      </c>
      <c r="F110" s="6">
        <v>550.0</v>
      </c>
      <c r="G110" s="6">
        <v>75.0</v>
      </c>
      <c r="H110" s="6" t="s">
        <v>584</v>
      </c>
      <c r="I110" s="6" t="s">
        <v>167</v>
      </c>
      <c r="J110" s="6"/>
      <c r="K110" s="25" t="str">
        <f>HYPERLINK("mailto:engstrom1174@hotmail.com","engstrom1174@hotmail.com")</f>
        <v>engstrom1174@hotmail.com</v>
      </c>
      <c r="L110" s="6"/>
      <c r="M110" s="6"/>
      <c r="N110" s="6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ht="15.0" customHeight="1">
      <c r="A111" s="62"/>
      <c r="B111" s="6" t="s">
        <v>824</v>
      </c>
      <c r="C111" s="6" t="s">
        <v>23</v>
      </c>
      <c r="D111" s="6" t="s">
        <v>582</v>
      </c>
      <c r="E111" s="6"/>
      <c r="F111" s="6"/>
      <c r="G111" s="6" t="s">
        <v>825</v>
      </c>
      <c r="H111" s="6" t="s">
        <v>307</v>
      </c>
      <c r="I111" s="6"/>
      <c r="J111" s="6"/>
      <c r="K111" s="25"/>
      <c r="L111" s="6"/>
      <c r="M111" s="6"/>
      <c r="N111" s="6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ht="15.0" customHeight="1">
      <c r="A112" s="62"/>
      <c r="B112" s="6" t="s">
        <v>164</v>
      </c>
      <c r="C112" s="6" t="s">
        <v>15</v>
      </c>
      <c r="D112" s="6" t="s">
        <v>582</v>
      </c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ht="15.0" customHeight="1">
      <c r="A113" s="62"/>
      <c r="B113" s="6" t="s">
        <v>588</v>
      </c>
      <c r="C113" s="6" t="s">
        <v>15</v>
      </c>
      <c r="D113" s="6" t="s">
        <v>582</v>
      </c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ht="15.0" customHeight="1">
      <c r="A114" s="62"/>
      <c r="B114" s="6" t="s">
        <v>167</v>
      </c>
      <c r="C114" s="6" t="s">
        <v>23</v>
      </c>
      <c r="D114" s="6" t="s">
        <v>826</v>
      </c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ht="15.0" customHeight="1">
      <c r="A115" s="62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ht="15.0" customHeight="1">
      <c r="A116" s="62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ht="15.0" customHeight="1">
      <c r="A117" s="80" t="s">
        <v>829</v>
      </c>
      <c r="B117" s="18" t="s">
        <v>1</v>
      </c>
      <c r="C117" s="18" t="s">
        <v>2</v>
      </c>
      <c r="D117" s="18" t="s">
        <v>45</v>
      </c>
      <c r="E117" s="18" t="s">
        <v>4</v>
      </c>
      <c r="F117" s="18" t="s">
        <v>91</v>
      </c>
      <c r="G117" s="18"/>
      <c r="H117" s="18" t="s">
        <v>5</v>
      </c>
      <c r="I117" s="18" t="s">
        <v>650</v>
      </c>
      <c r="J117" s="18" t="s">
        <v>9</v>
      </c>
      <c r="K117" s="18" t="s">
        <v>11</v>
      </c>
      <c r="L117" s="6"/>
      <c r="M117" s="6"/>
      <c r="N117" s="6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ht="15.0" customHeight="1">
      <c r="A118" s="62"/>
      <c r="B118" s="6" t="s">
        <v>830</v>
      </c>
      <c r="C118" s="6" t="s">
        <v>23</v>
      </c>
      <c r="D118" s="6"/>
      <c r="E118" s="6">
        <v>550.0</v>
      </c>
      <c r="F118" s="6"/>
      <c r="G118" s="6" t="s">
        <v>831</v>
      </c>
      <c r="H118" s="6" t="s">
        <v>48</v>
      </c>
      <c r="I118" s="6" t="s">
        <v>833</v>
      </c>
      <c r="J118" s="6"/>
      <c r="K118" s="25" t="str">
        <f>HYPERLINK("mailto:lstern@bocabay.info","lstern@bocabay.info")</f>
        <v>lstern@bocabay.info</v>
      </c>
      <c r="L118" s="6"/>
      <c r="M118" s="6"/>
      <c r="N118" s="6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ht="15.0" customHeight="1">
      <c r="A119" s="62"/>
      <c r="B119" s="6" t="s">
        <v>839</v>
      </c>
      <c r="C119" s="6" t="s">
        <v>30</v>
      </c>
      <c r="D119" s="6"/>
      <c r="E119" s="6"/>
      <c r="F119" s="6"/>
      <c r="G119" s="6"/>
      <c r="H119" s="6" t="s">
        <v>840</v>
      </c>
      <c r="I119" s="6"/>
      <c r="J119" s="6"/>
      <c r="K119" s="25" t="str">
        <f>HYPERLINK("mailto:Dody@sbgtires.com","Dody@sbgtires.com")</f>
        <v>Dody@sbgtires.com</v>
      </c>
      <c r="L119" s="6"/>
      <c r="M119" s="6"/>
      <c r="N119" s="6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ht="15.0" customHeight="1">
      <c r="A120" s="62"/>
      <c r="B120" s="6" t="s">
        <v>842</v>
      </c>
      <c r="C120" s="6" t="s">
        <v>30</v>
      </c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ht="15.0" customHeight="1">
      <c r="A121" s="62"/>
      <c r="B121" s="6" t="s">
        <v>844</v>
      </c>
      <c r="C121" s="6" t="s">
        <v>15</v>
      </c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ht="15.0" customHeight="1">
      <c r="A122" s="62"/>
      <c r="B122" s="6" t="s">
        <v>833</v>
      </c>
      <c r="C122" s="6" t="s">
        <v>15</v>
      </c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ht="15.0" customHeight="1">
      <c r="A123" s="62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ht="15.0" customHeight="1">
      <c r="A124" s="80" t="s">
        <v>850</v>
      </c>
      <c r="B124" s="18" t="s">
        <v>1</v>
      </c>
      <c r="C124" s="18" t="s">
        <v>2</v>
      </c>
      <c r="D124" s="18" t="s">
        <v>45</v>
      </c>
      <c r="E124" s="18" t="s">
        <v>4</v>
      </c>
      <c r="F124" s="18" t="s">
        <v>91</v>
      </c>
      <c r="G124" s="18"/>
      <c r="H124" s="18" t="s">
        <v>5</v>
      </c>
      <c r="I124" s="18" t="s">
        <v>650</v>
      </c>
      <c r="J124" s="18" t="s">
        <v>9</v>
      </c>
      <c r="K124" s="18" t="s">
        <v>11</v>
      </c>
      <c r="L124" s="109" t="s">
        <v>853</v>
      </c>
      <c r="M124" s="6"/>
      <c r="N124" s="6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ht="15.0" customHeight="1">
      <c r="A125" s="62"/>
      <c r="B125" s="6" t="s">
        <v>589</v>
      </c>
      <c r="C125" s="6" t="s">
        <v>30</v>
      </c>
      <c r="D125" s="6" t="s">
        <v>590</v>
      </c>
      <c r="E125" s="6" t="s">
        <v>858</v>
      </c>
      <c r="F125" s="6"/>
      <c r="G125" s="6"/>
      <c r="H125" s="6" t="s">
        <v>859</v>
      </c>
      <c r="I125" s="6" t="s">
        <v>599</v>
      </c>
      <c r="J125" s="6"/>
      <c r="K125" s="25" t="str">
        <f>HYPERLINK("mailto:RACHEL.LOVETT@AOL.COM","RACHEL.LOVETT@AOL.COM")</f>
        <v>RACHEL.LOVETT@AOL.COM</v>
      </c>
      <c r="L125" s="6"/>
      <c r="M125" s="6"/>
      <c r="N125" s="6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ht="15.0" customHeight="1">
      <c r="A126" s="6"/>
      <c r="B126" s="6" t="s">
        <v>860</v>
      </c>
      <c r="C126" s="6" t="s">
        <v>15</v>
      </c>
      <c r="D126" s="6" t="s">
        <v>594</v>
      </c>
      <c r="E126" s="6"/>
      <c r="F126" s="6"/>
      <c r="G126" s="6"/>
      <c r="H126" s="6"/>
      <c r="I126" s="6"/>
      <c r="J126" s="6"/>
      <c r="K126" s="25" t="str">
        <f>HYPERLINK("mailto:kmeasner1957@gmail.com","kmeasner1957@gmail.com")</f>
        <v>kmeasner1957@gmail.com</v>
      </c>
      <c r="L126" s="6"/>
      <c r="M126" s="6"/>
      <c r="N126" s="6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ht="15.0" customHeight="1">
      <c r="A127" s="62"/>
      <c r="B127" s="6" t="s">
        <v>865</v>
      </c>
      <c r="C127" s="6" t="s">
        <v>25</v>
      </c>
      <c r="D127" s="6" t="s">
        <v>866</v>
      </c>
      <c r="E127" s="6"/>
      <c r="F127" s="6"/>
      <c r="G127" s="6"/>
      <c r="H127" s="6"/>
      <c r="I127" s="6"/>
      <c r="J127" s="6"/>
      <c r="K127" s="25" t="str">
        <f>HYPERLINK("mailto:dancingdolpins66@gmail.com","dancingdolpins66@gmail.com")</f>
        <v>dancingdolpins66@gmail.com</v>
      </c>
      <c r="L127" s="6"/>
      <c r="M127" s="6"/>
      <c r="N127" s="6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ht="15.0" customHeight="1">
      <c r="A128" s="62"/>
      <c r="B128" s="6" t="s">
        <v>595</v>
      </c>
      <c r="C128" s="6" t="s">
        <v>15</v>
      </c>
      <c r="D128" s="6" t="s">
        <v>596</v>
      </c>
      <c r="E128" s="6"/>
      <c r="F128" s="6"/>
      <c r="G128" s="6"/>
      <c r="H128" s="6"/>
      <c r="I128" s="6"/>
      <c r="J128" s="6"/>
      <c r="K128" s="25" t="str">
        <f>HYPERLINK("mailto:jennifercarrion@live.com","jennifercarrion@live.com")</f>
        <v>jennifercarrion@live.com</v>
      </c>
      <c r="L128" s="6"/>
      <c r="M128" s="6"/>
      <c r="N128" s="6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ht="15.0" customHeight="1">
      <c r="A129" s="62"/>
      <c r="B129" s="6" t="s">
        <v>599</v>
      </c>
      <c r="C129" s="6" t="s">
        <v>23</v>
      </c>
      <c r="D129" s="6" t="s">
        <v>600</v>
      </c>
      <c r="E129" s="6"/>
      <c r="F129" s="6"/>
      <c r="G129" s="6"/>
      <c r="H129" s="6"/>
      <c r="I129" s="6"/>
      <c r="J129" s="6"/>
      <c r="K129" s="25" t="str">
        <f>HYPERLINK("mailto:RACHEL.LOVETT@AOL.COM","RACHEL.LOVETT@AOL.COM")</f>
        <v>RACHEL.LOVETT@AOL.COM</v>
      </c>
      <c r="L129" s="6"/>
      <c r="M129" s="6"/>
      <c r="N129" s="6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ht="15.0" customHeight="1">
      <c r="A130" s="62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ht="15.0" customHeight="1">
      <c r="A131" s="62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ht="15.0" customHeight="1">
      <c r="A132" s="62" t="s">
        <v>874</v>
      </c>
      <c r="B132" s="18" t="s">
        <v>1</v>
      </c>
      <c r="C132" s="18" t="s">
        <v>2</v>
      </c>
      <c r="D132" s="18" t="s">
        <v>45</v>
      </c>
      <c r="E132" s="18" t="s">
        <v>4</v>
      </c>
      <c r="F132" s="18" t="s">
        <v>91</v>
      </c>
      <c r="G132" s="18"/>
      <c r="H132" s="18" t="s">
        <v>5</v>
      </c>
      <c r="I132" s="18" t="s">
        <v>650</v>
      </c>
      <c r="J132" s="18" t="s">
        <v>9</v>
      </c>
      <c r="K132" s="18" t="s">
        <v>11</v>
      </c>
      <c r="L132" s="6"/>
      <c r="M132" s="6"/>
      <c r="N132" s="6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ht="15.0" customHeight="1">
      <c r="A133" s="62"/>
      <c r="B133" s="6" t="s">
        <v>55</v>
      </c>
      <c r="C133" s="6" t="s">
        <v>30</v>
      </c>
      <c r="D133" s="6"/>
      <c r="E133" s="6">
        <v>0.0</v>
      </c>
      <c r="F133" s="6">
        <v>550.0</v>
      </c>
      <c r="G133" s="6"/>
      <c r="H133" s="6" t="s">
        <v>879</v>
      </c>
      <c r="I133" s="6" t="s">
        <v>575</v>
      </c>
      <c r="J133" s="6"/>
      <c r="K133" s="6"/>
      <c r="L133" s="6"/>
      <c r="M133" s="6"/>
      <c r="N133" s="6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ht="15.0" customHeight="1">
      <c r="A134" s="62"/>
      <c r="B134" s="6" t="s">
        <v>56</v>
      </c>
      <c r="C134" s="6" t="s">
        <v>301</v>
      </c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ht="15.0" customHeight="1">
      <c r="A135" s="62"/>
      <c r="B135" s="6" t="s">
        <v>574</v>
      </c>
      <c r="C135" s="6" t="s">
        <v>30</v>
      </c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ht="15.0" customHeight="1">
      <c r="A136" s="62"/>
      <c r="B136" s="6" t="s">
        <v>882</v>
      </c>
      <c r="C136" s="6" t="s">
        <v>30</v>
      </c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ht="15.0" customHeight="1">
      <c r="A137" s="62"/>
      <c r="B137" s="6" t="s">
        <v>883</v>
      </c>
      <c r="C137" s="6" t="s">
        <v>23</v>
      </c>
      <c r="D137" s="6" t="s">
        <v>884</v>
      </c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ht="15.0" customHeight="1">
      <c r="A138" s="62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ht="15.0" customHeight="1">
      <c r="A139" s="62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ht="15.0" customHeight="1">
      <c r="A140" s="110" t="s">
        <v>889</v>
      </c>
      <c r="B140" s="18" t="s">
        <v>1</v>
      </c>
      <c r="C140" s="18" t="s">
        <v>2</v>
      </c>
      <c r="D140" s="18" t="s">
        <v>45</v>
      </c>
      <c r="E140" s="18" t="s">
        <v>4</v>
      </c>
      <c r="F140" s="18" t="s">
        <v>91</v>
      </c>
      <c r="G140" s="18"/>
      <c r="H140" s="18" t="s">
        <v>5</v>
      </c>
      <c r="I140" s="18" t="s">
        <v>650</v>
      </c>
      <c r="J140" s="18" t="s">
        <v>9</v>
      </c>
      <c r="K140" s="18" t="s">
        <v>11</v>
      </c>
      <c r="L140" s="6"/>
      <c r="M140" s="6"/>
      <c r="N140" s="6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ht="15.0" customHeight="1">
      <c r="A141" s="62"/>
      <c r="B141" s="6" t="s">
        <v>892</v>
      </c>
      <c r="C141" s="6" t="s">
        <v>301</v>
      </c>
      <c r="D141" s="6" t="s">
        <v>894</v>
      </c>
      <c r="E141" s="6">
        <v>550.0</v>
      </c>
      <c r="F141" s="6"/>
      <c r="G141" s="6"/>
      <c r="H141" s="6" t="s">
        <v>373</v>
      </c>
      <c r="I141" s="6" t="s">
        <v>895</v>
      </c>
      <c r="J141" s="6"/>
      <c r="K141" s="25" t="str">
        <f>HYPERLINK("mailto:englewoodglass1@gmail.com","englewoodglass1@gmail.com")</f>
        <v>englewoodglass1@gmail.com</v>
      </c>
      <c r="L141" s="6"/>
      <c r="M141" s="6"/>
      <c r="N141" s="6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ht="15.0" customHeight="1">
      <c r="A142" s="62"/>
      <c r="B142" s="6" t="s">
        <v>897</v>
      </c>
      <c r="C142" s="6" t="s">
        <v>30</v>
      </c>
      <c r="D142" s="6" t="s">
        <v>898</v>
      </c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ht="15.0" customHeight="1">
      <c r="A143" s="62"/>
      <c r="B143" s="6" t="s">
        <v>904</v>
      </c>
      <c r="C143" s="6" t="s">
        <v>301</v>
      </c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ht="15.0" customHeight="1">
      <c r="A144" s="62"/>
      <c r="B144" s="6" t="s">
        <v>905</v>
      </c>
      <c r="C144" s="6" t="s">
        <v>15</v>
      </c>
      <c r="D144" s="6" t="s">
        <v>906</v>
      </c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ht="15.0" customHeight="1">
      <c r="A145" s="62"/>
      <c r="B145" s="6" t="s">
        <v>895</v>
      </c>
      <c r="C145" s="6" t="s">
        <v>23</v>
      </c>
      <c r="D145" s="6" t="s">
        <v>907</v>
      </c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ht="15.0" customHeight="1">
      <c r="A146" s="62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ht="15.0" customHeight="1">
      <c r="A147" s="80" t="s">
        <v>908</v>
      </c>
      <c r="B147" s="18" t="s">
        <v>1</v>
      </c>
      <c r="C147" s="18" t="s">
        <v>2</v>
      </c>
      <c r="D147" s="18" t="s">
        <v>45</v>
      </c>
      <c r="E147" s="18" t="s">
        <v>4</v>
      </c>
      <c r="F147" s="18" t="s">
        <v>91</v>
      </c>
      <c r="G147" s="18"/>
      <c r="H147" s="18" t="s">
        <v>5</v>
      </c>
      <c r="I147" s="18" t="s">
        <v>650</v>
      </c>
      <c r="J147" s="18" t="s">
        <v>9</v>
      </c>
      <c r="K147" s="18" t="s">
        <v>11</v>
      </c>
      <c r="L147" s="6"/>
      <c r="M147" s="6"/>
      <c r="N147" s="6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ht="15.0" customHeight="1">
      <c r="A148" s="62"/>
      <c r="B148" s="6" t="s">
        <v>467</v>
      </c>
      <c r="C148" s="6" t="s">
        <v>301</v>
      </c>
      <c r="D148" s="6" t="s">
        <v>310</v>
      </c>
      <c r="E148" s="6"/>
      <c r="F148" s="6">
        <v>550.0</v>
      </c>
      <c r="G148" s="6"/>
      <c r="H148" s="6" t="s">
        <v>312</v>
      </c>
      <c r="I148" s="6" t="s">
        <v>470</v>
      </c>
      <c r="J148" s="6"/>
      <c r="K148" s="25" t="str">
        <f>HYPERLINK("mailto:jonisss726@yahoo.com","jonisss726@yahoo.com")</f>
        <v>jonisss726@yahoo.com</v>
      </c>
      <c r="L148" s="6"/>
      <c r="M148" s="6"/>
      <c r="N148" s="6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ht="15.0" customHeight="1">
      <c r="A149" s="62"/>
      <c r="B149" s="6" t="s">
        <v>909</v>
      </c>
      <c r="C149" s="6" t="s">
        <v>15</v>
      </c>
      <c r="D149" s="6" t="s">
        <v>910</v>
      </c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ht="15.0" customHeight="1">
      <c r="A150" s="62"/>
      <c r="B150" s="6" t="s">
        <v>171</v>
      </c>
      <c r="C150" s="6" t="s">
        <v>30</v>
      </c>
      <c r="D150" s="6" t="s">
        <v>313</v>
      </c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ht="15.0" customHeight="1">
      <c r="A151" s="62"/>
      <c r="B151" s="6" t="s">
        <v>916</v>
      </c>
      <c r="C151" s="6" t="s">
        <v>30</v>
      </c>
      <c r="D151" s="6" t="s">
        <v>917</v>
      </c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ht="15.0" customHeight="1">
      <c r="A152" s="62"/>
      <c r="B152" s="6" t="s">
        <v>470</v>
      </c>
      <c r="C152" s="6" t="s">
        <v>30</v>
      </c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ht="15.0" customHeight="1">
      <c r="A153" s="62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ht="15.0" customHeight="1">
      <c r="A154" s="80" t="s">
        <v>919</v>
      </c>
      <c r="B154" s="18" t="s">
        <v>1</v>
      </c>
      <c r="C154" s="18" t="s">
        <v>2</v>
      </c>
      <c r="D154" s="18" t="s">
        <v>45</v>
      </c>
      <c r="E154" s="18" t="s">
        <v>4</v>
      </c>
      <c r="F154" s="18" t="s">
        <v>91</v>
      </c>
      <c r="G154" s="18"/>
      <c r="H154" s="18" t="s">
        <v>5</v>
      </c>
      <c r="I154" s="18" t="s">
        <v>650</v>
      </c>
      <c r="J154" s="18" t="s">
        <v>9</v>
      </c>
      <c r="K154" s="18" t="s">
        <v>11</v>
      </c>
      <c r="L154" s="6"/>
      <c r="M154" s="6"/>
      <c r="N154" s="6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ht="15.0" customHeight="1">
      <c r="A155" s="62"/>
      <c r="B155" s="6" t="s">
        <v>925</v>
      </c>
      <c r="C155" s="6" t="s">
        <v>15</v>
      </c>
      <c r="D155" s="6" t="s">
        <v>927</v>
      </c>
      <c r="E155" s="6"/>
      <c r="F155" s="6">
        <v>550.0</v>
      </c>
      <c r="G155" s="6"/>
      <c r="H155" s="6" t="s">
        <v>928</v>
      </c>
      <c r="I155" s="6" t="s">
        <v>929</v>
      </c>
      <c r="J155" s="6"/>
      <c r="K155" s="25" t="str">
        <f>HYPERLINK("mailto:lisagregg@me.com","lisagregg@me.com")</f>
        <v>lisagregg@me.com</v>
      </c>
      <c r="L155" s="6"/>
      <c r="M155" s="6" t="s">
        <v>932</v>
      </c>
      <c r="N155" s="25" t="str">
        <f>HYPERLINK("mailto:lisagregg@mc.com","lisagregg@mc.com")</f>
        <v>lisagregg@mc.com</v>
      </c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ht="15.0" customHeight="1">
      <c r="A156" s="62"/>
      <c r="B156" s="6" t="s">
        <v>934</v>
      </c>
      <c r="C156" s="6" t="s">
        <v>15</v>
      </c>
      <c r="D156" s="6" t="s">
        <v>935</v>
      </c>
      <c r="E156" s="6"/>
      <c r="F156" s="6"/>
      <c r="G156" s="6"/>
      <c r="H156" s="6"/>
      <c r="I156" s="6"/>
      <c r="J156" s="6"/>
      <c r="K156" s="25" t="str">
        <f>HYPERLINK("mailto:spotless4you2@yahoo.com","spotless4you2@yahoo.com")</f>
        <v>spotless4you2@yahoo.com</v>
      </c>
      <c r="L156" s="6"/>
      <c r="M156" s="6"/>
      <c r="N156" s="6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ht="15.0" customHeight="1">
      <c r="A157" s="62"/>
      <c r="B157" s="6" t="s">
        <v>938</v>
      </c>
      <c r="C157" s="6" t="s">
        <v>301</v>
      </c>
      <c r="D157" s="6"/>
      <c r="E157" s="6"/>
      <c r="F157" s="6"/>
      <c r="G157" s="6"/>
      <c r="H157" s="6"/>
      <c r="I157" s="6"/>
      <c r="J157" s="6"/>
      <c r="K157" s="25" t="str">
        <f>HYPERLINK("mailto:elizabethmarievogt@gmail.com","elizabethmarievogt@gmail.com")</f>
        <v>elizabethmarievogt@gmail.com</v>
      </c>
      <c r="L157" s="6"/>
      <c r="M157" s="6"/>
      <c r="N157" s="6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ht="15.0" customHeight="1">
      <c r="A158" s="62"/>
      <c r="B158" s="112" t="s">
        <v>941</v>
      </c>
      <c r="C158" s="6" t="s">
        <v>15</v>
      </c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ht="15.0" customHeight="1">
      <c r="A159" s="62"/>
      <c r="B159" s="6" t="s">
        <v>929</v>
      </c>
      <c r="C159" s="6" t="s">
        <v>23</v>
      </c>
      <c r="D159" s="6"/>
      <c r="E159" s="6"/>
      <c r="F159" s="6"/>
      <c r="G159" s="6"/>
      <c r="H159" s="6"/>
      <c r="I159" s="6"/>
      <c r="J159" s="6"/>
      <c r="K159" s="25" t="str">
        <f>HYPERLINK("mailto:jameshgregg@mc.com","jameshgregg@mc.com")</f>
        <v>jameshgregg@mc.com</v>
      </c>
      <c r="L159" s="6"/>
      <c r="M159" s="6"/>
      <c r="N159" s="6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ht="15.0" customHeight="1">
      <c r="A160" s="62"/>
      <c r="B160" s="6"/>
      <c r="C160" s="6"/>
      <c r="D160" s="6"/>
      <c r="E160" s="6"/>
      <c r="F160" s="6"/>
      <c r="G160" s="6"/>
      <c r="H160" s="6"/>
      <c r="I160" s="6"/>
      <c r="J160" s="6"/>
      <c r="K160" s="25" t="str">
        <f>HYPERLINK("mailto:jameshgregg@me.com","jameshgregg@me.com")</f>
        <v>jameshgregg@me.com</v>
      </c>
      <c r="L160" s="6"/>
      <c r="M160" s="6"/>
      <c r="N160" s="6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ht="15.0" customHeight="1">
      <c r="A161" s="86" t="s">
        <v>948</v>
      </c>
      <c r="B161" s="18" t="s">
        <v>1</v>
      </c>
      <c r="C161" s="18" t="s">
        <v>2</v>
      </c>
      <c r="D161" s="18" t="s">
        <v>45</v>
      </c>
      <c r="E161" s="18" t="s">
        <v>4</v>
      </c>
      <c r="F161" s="18" t="s">
        <v>91</v>
      </c>
      <c r="G161" s="18"/>
      <c r="H161" s="18" t="s">
        <v>5</v>
      </c>
      <c r="I161" s="18" t="s">
        <v>650</v>
      </c>
      <c r="J161" s="18" t="s">
        <v>9</v>
      </c>
      <c r="K161" s="18" t="s">
        <v>11</v>
      </c>
      <c r="L161" s="6"/>
      <c r="M161" s="6"/>
      <c r="N161" s="6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ht="15.0" customHeight="1">
      <c r="A162" s="62"/>
      <c r="B162" s="6" t="s">
        <v>123</v>
      </c>
      <c r="C162" s="6" t="s">
        <v>25</v>
      </c>
      <c r="D162" s="6" t="s">
        <v>279</v>
      </c>
      <c r="E162" s="6">
        <v>0.0</v>
      </c>
      <c r="F162" s="6">
        <v>550.0</v>
      </c>
      <c r="G162" s="6"/>
      <c r="H162" s="6" t="s">
        <v>281</v>
      </c>
      <c r="I162" s="6" t="s">
        <v>954</v>
      </c>
      <c r="J162" s="6"/>
      <c r="K162" s="25" t="str">
        <f>HYPERLINK("mailto:ashtash102@gmail.com","ashtash102@gmail.com")</f>
        <v>ashtash102@gmail.com</v>
      </c>
      <c r="L162" s="6"/>
      <c r="M162" s="6"/>
      <c r="N162" s="6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ht="15.0" customHeight="1">
      <c r="A163" s="62"/>
      <c r="B163" s="6" t="s">
        <v>126</v>
      </c>
      <c r="C163" s="6" t="s">
        <v>23</v>
      </c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ht="15.0" customHeight="1">
      <c r="A164" s="62"/>
      <c r="B164" s="6" t="s">
        <v>955</v>
      </c>
      <c r="C164" s="6" t="s">
        <v>23</v>
      </c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ht="15.0" customHeight="1">
      <c r="A165" s="62"/>
      <c r="B165" s="6" t="s">
        <v>956</v>
      </c>
      <c r="C165" s="6" t="s">
        <v>23</v>
      </c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ht="15.0" customHeight="1">
      <c r="A166" s="62"/>
      <c r="B166" s="6" t="s">
        <v>957</v>
      </c>
      <c r="C166" s="6" t="s">
        <v>25</v>
      </c>
      <c r="D166" s="6" t="s">
        <v>958</v>
      </c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ht="15.0" customHeight="1">
      <c r="A167" s="62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ht="15.0" customHeight="1">
      <c r="A168" s="80" t="s">
        <v>959</v>
      </c>
      <c r="B168" s="18" t="s">
        <v>1</v>
      </c>
      <c r="C168" s="18" t="s">
        <v>2</v>
      </c>
      <c r="D168" s="18" t="s">
        <v>45</v>
      </c>
      <c r="E168" s="18" t="s">
        <v>4</v>
      </c>
      <c r="F168" s="18" t="s">
        <v>91</v>
      </c>
      <c r="G168" s="18"/>
      <c r="H168" s="18" t="s">
        <v>5</v>
      </c>
      <c r="I168" s="18" t="s">
        <v>650</v>
      </c>
      <c r="J168" s="18" t="s">
        <v>9</v>
      </c>
      <c r="K168" s="18" t="s">
        <v>11</v>
      </c>
      <c r="L168" s="6"/>
      <c r="M168" s="6"/>
      <c r="N168" s="6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ht="15.0" customHeight="1">
      <c r="A169" s="62"/>
      <c r="B169" s="6" t="s">
        <v>961</v>
      </c>
      <c r="C169" s="6" t="s">
        <v>30</v>
      </c>
      <c r="D169" s="6"/>
      <c r="E169" s="6">
        <v>0.0</v>
      </c>
      <c r="F169" s="6">
        <v>550.0</v>
      </c>
      <c r="G169" s="6"/>
      <c r="H169" s="6" t="s">
        <v>962</v>
      </c>
      <c r="I169" s="6" t="s">
        <v>963</v>
      </c>
      <c r="J169" s="6"/>
      <c r="K169" s="25" t="str">
        <f>HYPERLINK("mailto:nicole_russell@hotamil.com","nicole_russell@hotamil.com")</f>
        <v>nicole_russell@hotamil.com</v>
      </c>
      <c r="L169" s="6"/>
      <c r="M169" s="6"/>
      <c r="N169" s="6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ht="15.0" customHeight="1">
      <c r="A170" s="62"/>
      <c r="B170" s="6" t="s">
        <v>964</v>
      </c>
      <c r="C170" s="6" t="s">
        <v>23</v>
      </c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ht="15.0" customHeight="1">
      <c r="A171" s="62"/>
      <c r="B171" s="6" t="s">
        <v>965</v>
      </c>
      <c r="C171" s="6" t="s">
        <v>15</v>
      </c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ht="15.0" customHeight="1">
      <c r="A172" s="62"/>
      <c r="B172" s="6" t="s">
        <v>966</v>
      </c>
      <c r="C172" s="6" t="s">
        <v>15</v>
      </c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ht="15.0" customHeight="1">
      <c r="A173" s="62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ht="15.0" customHeight="1">
      <c r="A174" s="62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ht="15.0" customHeight="1">
      <c r="A175" s="80" t="s">
        <v>972</v>
      </c>
      <c r="B175" s="18" t="s">
        <v>1</v>
      </c>
      <c r="C175" s="18" t="s">
        <v>2</v>
      </c>
      <c r="D175" s="18" t="s">
        <v>45</v>
      </c>
      <c r="E175" s="18" t="s">
        <v>4</v>
      </c>
      <c r="F175" s="18" t="s">
        <v>91</v>
      </c>
      <c r="G175" s="18"/>
      <c r="H175" s="18" t="s">
        <v>5</v>
      </c>
      <c r="I175" s="18" t="s">
        <v>650</v>
      </c>
      <c r="J175" s="18" t="s">
        <v>9</v>
      </c>
      <c r="K175" s="18" t="s">
        <v>11</v>
      </c>
      <c r="L175" s="6"/>
      <c r="M175" s="6"/>
      <c r="N175" s="6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ht="15.0" customHeight="1">
      <c r="A176" s="62"/>
      <c r="B176" s="6" t="s">
        <v>218</v>
      </c>
      <c r="C176" s="6" t="s">
        <v>301</v>
      </c>
      <c r="D176" s="6" t="s">
        <v>338</v>
      </c>
      <c r="E176" s="6"/>
      <c r="F176" s="6">
        <v>550.0</v>
      </c>
      <c r="G176" s="6"/>
      <c r="H176" s="6" t="s">
        <v>339</v>
      </c>
      <c r="I176" s="6" t="s">
        <v>462</v>
      </c>
      <c r="J176" s="6"/>
      <c r="K176" s="25" t="str">
        <f>HYPERLINK("mailto:jillrowelewis03@gmail.com","jillrowelewis03@gmail.com")</f>
        <v>jillrowelewis03@gmail.com</v>
      </c>
      <c r="L176" s="6"/>
      <c r="M176" s="6"/>
      <c r="N176" s="6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ht="15.0" customHeight="1">
      <c r="A177" s="62"/>
      <c r="B177" s="6" t="s">
        <v>456</v>
      </c>
      <c r="C177" s="6" t="s">
        <v>15</v>
      </c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ht="15.0" customHeight="1">
      <c r="A178" s="62"/>
      <c r="B178" s="6" t="s">
        <v>221</v>
      </c>
      <c r="C178" s="6" t="s">
        <v>301</v>
      </c>
      <c r="D178" s="6"/>
      <c r="E178" s="6"/>
      <c r="F178" s="6"/>
      <c r="G178" s="6"/>
      <c r="H178" s="6"/>
      <c r="I178" s="6"/>
      <c r="J178" s="6"/>
      <c r="K178" s="25" t="str">
        <f>HYPERLINK("mailto:lindseygraci@gmail.com","lindseygraci@gmail.com")</f>
        <v>lindseygraci@gmail.com</v>
      </c>
      <c r="L178" s="6"/>
      <c r="M178" s="6"/>
      <c r="N178" s="6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ht="15.0" customHeight="1">
      <c r="A179" s="62"/>
      <c r="B179" s="6" t="s">
        <v>983</v>
      </c>
      <c r="C179" s="6" t="s">
        <v>301</v>
      </c>
      <c r="D179" s="6"/>
      <c r="E179" s="6"/>
      <c r="F179" s="6"/>
      <c r="G179" s="6"/>
      <c r="H179" s="6"/>
      <c r="I179" s="6"/>
      <c r="J179" s="6"/>
      <c r="K179" s="25" t="str">
        <f>HYPERLINK("mailto:shaunagriffin81@gmail.com","shaunagriffin81@gmail.com")</f>
        <v>shaunagriffin81@gmail.com</v>
      </c>
      <c r="L179" s="6"/>
      <c r="M179" s="6"/>
      <c r="N179" s="6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ht="15.0" customHeight="1">
      <c r="A180" s="62"/>
      <c r="B180" s="6" t="s">
        <v>462</v>
      </c>
      <c r="C180" s="6" t="s">
        <v>23</v>
      </c>
      <c r="D180" s="6"/>
      <c r="E180" s="6"/>
      <c r="F180" s="6"/>
      <c r="G180" s="6"/>
      <c r="H180" s="6"/>
      <c r="I180" s="6"/>
      <c r="J180" s="6"/>
      <c r="K180" s="25" t="str">
        <f>HYPERLINK("mailto:captwaylon@gmail.com","captwaylon@gmail.com")</f>
        <v>captwaylon@gmail.com</v>
      </c>
      <c r="L180" s="6"/>
      <c r="M180" s="6"/>
      <c r="N180" s="6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ht="15.0" customHeight="1">
      <c r="A181" s="62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ht="15.0" customHeight="1">
      <c r="A182" s="80" t="s">
        <v>989</v>
      </c>
      <c r="B182" s="18" t="s">
        <v>1</v>
      </c>
      <c r="C182" s="18" t="s">
        <v>2</v>
      </c>
      <c r="D182" s="18" t="s">
        <v>45</v>
      </c>
      <c r="E182" s="18" t="s">
        <v>4</v>
      </c>
      <c r="F182" s="18" t="s">
        <v>91</v>
      </c>
      <c r="G182" s="18"/>
      <c r="H182" s="18" t="s">
        <v>5</v>
      </c>
      <c r="I182" s="18" t="s">
        <v>650</v>
      </c>
      <c r="J182" s="18" t="s">
        <v>9</v>
      </c>
      <c r="K182" s="18" t="s">
        <v>11</v>
      </c>
      <c r="L182" s="6"/>
      <c r="M182" s="6"/>
      <c r="N182" s="6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ht="15.0" customHeight="1">
      <c r="A183" s="62"/>
      <c r="B183" s="6" t="s">
        <v>991</v>
      </c>
      <c r="C183" s="6" t="s">
        <v>301</v>
      </c>
      <c r="D183" s="6"/>
      <c r="E183" s="6"/>
      <c r="F183" s="6">
        <v>550.0</v>
      </c>
      <c r="G183" s="6"/>
      <c r="H183" s="6" t="s">
        <v>365</v>
      </c>
      <c r="I183" s="6" t="s">
        <v>992</v>
      </c>
      <c r="J183" s="6"/>
      <c r="K183" s="25" t="str">
        <f>HYPERLINK("mailto:b14rynney@aol.com","b14rynney@aol.com")</f>
        <v>b14rynney@aol.com</v>
      </c>
      <c r="L183" s="6"/>
      <c r="M183" s="6"/>
      <c r="N183" s="6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ht="15.0" customHeight="1">
      <c r="A184" s="6"/>
      <c r="B184" s="6" t="s">
        <v>994</v>
      </c>
      <c r="C184" s="6" t="s">
        <v>301</v>
      </c>
      <c r="D184" s="6"/>
      <c r="E184" s="6"/>
      <c r="F184" s="6"/>
      <c r="G184" s="6"/>
      <c r="H184" s="6" t="s">
        <v>997</v>
      </c>
      <c r="I184" s="6"/>
      <c r="J184" s="6"/>
      <c r="K184" s="6"/>
      <c r="L184" s="6"/>
      <c r="M184" s="6"/>
      <c r="N184" s="6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ht="15.0" customHeight="1">
      <c r="A185" s="6"/>
      <c r="B185" s="6" t="s">
        <v>999</v>
      </c>
      <c r="C185" s="6" t="s">
        <v>301</v>
      </c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ht="15.0" customHeight="1">
      <c r="A186" s="62"/>
      <c r="B186" s="6" t="s">
        <v>1000</v>
      </c>
      <c r="C186" s="6" t="s">
        <v>30</v>
      </c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ht="15.0" customHeight="1">
      <c r="A187" s="62"/>
      <c r="B187" s="6" t="s">
        <v>628</v>
      </c>
      <c r="C187" s="6" t="s">
        <v>30</v>
      </c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ht="15.0" customHeight="1">
      <c r="A188" s="62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ht="15.0" customHeight="1">
      <c r="A189" s="62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ht="15.0" customHeight="1">
      <c r="A190" s="80" t="s">
        <v>1005</v>
      </c>
      <c r="B190" s="18" t="s">
        <v>1</v>
      </c>
      <c r="C190" s="18" t="s">
        <v>2</v>
      </c>
      <c r="D190" s="18" t="s">
        <v>45</v>
      </c>
      <c r="E190" s="18" t="s">
        <v>4</v>
      </c>
      <c r="F190" s="18" t="s">
        <v>91</v>
      </c>
      <c r="G190" s="18"/>
      <c r="H190" s="18" t="s">
        <v>5</v>
      </c>
      <c r="I190" s="18" t="s">
        <v>650</v>
      </c>
      <c r="J190" s="18" t="s">
        <v>9</v>
      </c>
      <c r="K190" s="18" t="s">
        <v>11</v>
      </c>
      <c r="L190" s="6"/>
      <c r="M190" s="6"/>
      <c r="N190" s="6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ht="15.0" customHeight="1">
      <c r="A191" s="62"/>
      <c r="B191" s="6" t="s">
        <v>1007</v>
      </c>
      <c r="C191" s="6" t="s">
        <v>301</v>
      </c>
      <c r="D191" s="6" t="s">
        <v>1009</v>
      </c>
      <c r="E191" s="6">
        <v>0.0</v>
      </c>
      <c r="F191" s="6">
        <v>550.0</v>
      </c>
      <c r="G191" s="6"/>
      <c r="H191" s="6" t="s">
        <v>292</v>
      </c>
      <c r="I191" s="6" t="s">
        <v>1012</v>
      </c>
      <c r="J191" s="6"/>
      <c r="K191" s="25" t="str">
        <f>HYPERLINK("mailto:jkuligowski@gasparillainn.com","jkuligowski@gasparillainn.com")</f>
        <v>jkuligowski@gasparillainn.com</v>
      </c>
      <c r="L191" s="6"/>
      <c r="M191" s="6"/>
      <c r="N191" s="6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ht="15.0" customHeight="1">
      <c r="A192" s="6"/>
      <c r="B192" s="6" t="s">
        <v>1014</v>
      </c>
      <c r="C192" s="6" t="s">
        <v>30</v>
      </c>
      <c r="D192" s="6" t="s">
        <v>291</v>
      </c>
      <c r="E192" s="6"/>
      <c r="F192" s="6"/>
      <c r="G192" s="6"/>
      <c r="H192" s="6"/>
      <c r="I192" s="6"/>
      <c r="J192" s="6"/>
      <c r="K192" s="25" t="str">
        <f>HYPERLINK("mailto:Reecher7@gmail.com","Reecher7@gmail.com")</f>
        <v>Reecher7@gmail.com</v>
      </c>
      <c r="L192" s="6"/>
      <c r="M192" s="6"/>
      <c r="N192" s="6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ht="15.0" customHeight="1">
      <c r="A193" s="62"/>
      <c r="B193" s="6" t="s">
        <v>138</v>
      </c>
      <c r="C193" s="6" t="s">
        <v>15</v>
      </c>
      <c r="D193" s="6"/>
      <c r="E193" s="6"/>
      <c r="F193" s="6"/>
      <c r="G193" s="6"/>
      <c r="H193" s="6"/>
      <c r="I193" s="6"/>
      <c r="J193" s="6"/>
      <c r="K193" s="25" t="str">
        <f>HYPERLINK("mailto:canglin@gasparillainn.com","canglin@gasparillainn.com")</f>
        <v>canglin@gasparillainn.com</v>
      </c>
      <c r="L193" s="6"/>
      <c r="M193" s="6"/>
      <c r="N193" s="6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ht="15.0" customHeight="1">
      <c r="A194" s="62"/>
      <c r="B194" s="6" t="s">
        <v>1019</v>
      </c>
      <c r="C194" s="6" t="s">
        <v>15</v>
      </c>
      <c r="D194" s="6"/>
      <c r="E194" s="6"/>
      <c r="F194" s="6"/>
      <c r="G194" s="6"/>
      <c r="H194" s="6"/>
      <c r="I194" s="6"/>
      <c r="J194" s="6"/>
      <c r="K194" s="25" t="str">
        <f>HYPERLINK("mailto:dtorres@gasparillainn.com","dtorres@gasparillainn.com")</f>
        <v>dtorres@gasparillainn.com</v>
      </c>
      <c r="L194" s="6"/>
      <c r="M194" s="6"/>
      <c r="N194" s="6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ht="15.0" customHeight="1">
      <c r="A195" s="62"/>
      <c r="B195" s="6" t="s">
        <v>427</v>
      </c>
      <c r="C195" s="6" t="s">
        <v>30</v>
      </c>
      <c r="D195" s="6"/>
      <c r="E195" s="6"/>
      <c r="F195" s="6"/>
      <c r="G195" s="6"/>
      <c r="H195" s="6"/>
      <c r="I195" s="6"/>
      <c r="J195" s="6"/>
      <c r="K195" s="25" t="str">
        <f>HYPERLINK("mailto:bknight@gasparillainn.com","bknight@gasparillainn.com")</f>
        <v>bknight@gasparillainn.com</v>
      </c>
      <c r="L195" s="6"/>
      <c r="M195" s="6"/>
      <c r="N195" s="6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ht="15.0" customHeight="1">
      <c r="A196" s="62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ht="15.0" customHeight="1">
      <c r="A197" s="110" t="s">
        <v>1025</v>
      </c>
      <c r="B197" s="18" t="s">
        <v>1</v>
      </c>
      <c r="C197" s="18" t="s">
        <v>2</v>
      </c>
      <c r="D197" s="18" t="s">
        <v>45</v>
      </c>
      <c r="E197" s="18" t="s">
        <v>4</v>
      </c>
      <c r="F197" s="18" t="s">
        <v>91</v>
      </c>
      <c r="G197" s="18"/>
      <c r="H197" s="18" t="s">
        <v>5</v>
      </c>
      <c r="I197" s="18" t="s">
        <v>650</v>
      </c>
      <c r="J197" s="18" t="s">
        <v>9</v>
      </c>
      <c r="K197" s="18" t="s">
        <v>11</v>
      </c>
      <c r="L197" s="6"/>
      <c r="M197" s="6"/>
      <c r="N197" s="6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ht="15.0" customHeight="1">
      <c r="A198" s="62" t="s">
        <v>1027</v>
      </c>
      <c r="B198" s="6" t="s">
        <v>1028</v>
      </c>
      <c r="C198" s="6" t="s">
        <v>301</v>
      </c>
      <c r="D198" s="6" t="s">
        <v>1030</v>
      </c>
      <c r="E198" s="6"/>
      <c r="F198" s="6">
        <v>550.0</v>
      </c>
      <c r="G198" s="54" t="s">
        <v>1031</v>
      </c>
      <c r="H198" s="6" t="s">
        <v>220</v>
      </c>
      <c r="I198" s="6" t="s">
        <v>644</v>
      </c>
      <c r="J198" s="6"/>
      <c r="K198" s="25" t="str">
        <f>HYPERLINK("mailto:jodisweb@gmail.com","jodisweb@gmail.com")</f>
        <v>jodisweb@gmail.com</v>
      </c>
      <c r="L198" s="6"/>
      <c r="M198" s="6"/>
      <c r="N198" s="6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ht="15.0" customHeight="1">
      <c r="A199" s="62" t="s">
        <v>1034</v>
      </c>
      <c r="B199" s="6" t="s">
        <v>1035</v>
      </c>
      <c r="C199" s="6" t="s">
        <v>15</v>
      </c>
      <c r="D199" s="6" t="s">
        <v>1036</v>
      </c>
      <c r="E199" s="6"/>
      <c r="F199" s="6"/>
      <c r="G199" s="54" t="s">
        <v>1037</v>
      </c>
      <c r="H199" s="6" t="s">
        <v>1038</v>
      </c>
      <c r="I199" s="6"/>
      <c r="J199" s="6"/>
      <c r="K199" s="25" t="str">
        <f>HYPERLINK("mailto:dmitch237@gmail.com","dmitch237@gmail.com")</f>
        <v>dmitch237@gmail.com</v>
      </c>
      <c r="L199" s="6"/>
      <c r="M199" s="6"/>
      <c r="N199" s="6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ht="15.0" customHeight="1">
      <c r="A200" s="62"/>
      <c r="B200" s="6" t="s">
        <v>639</v>
      </c>
      <c r="C200" s="6" t="s">
        <v>15</v>
      </c>
      <c r="D200" s="6" t="s">
        <v>640</v>
      </c>
      <c r="E200" s="6"/>
      <c r="F200" s="6"/>
      <c r="G200" s="6"/>
      <c r="H200" s="6"/>
      <c r="I200" s="6"/>
      <c r="J200" s="6"/>
      <c r="K200" s="25" t="str">
        <f>HYPERLINK("mailto:leiahg2007@aol.com","leiahg2007@aol.com")</f>
        <v>leiahg2007@aol.com</v>
      </c>
      <c r="L200" s="6"/>
      <c r="M200" s="6"/>
      <c r="N200" s="6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ht="15.0" customHeight="1">
      <c r="A201" s="62"/>
      <c r="B201" s="6" t="s">
        <v>1046</v>
      </c>
      <c r="C201" s="6" t="s">
        <v>301</v>
      </c>
      <c r="D201" s="6" t="s">
        <v>1047</v>
      </c>
      <c r="E201" s="6"/>
      <c r="F201" s="6"/>
      <c r="G201" s="6"/>
      <c r="H201" s="6"/>
      <c r="I201" s="6"/>
      <c r="J201" s="6"/>
      <c r="K201" s="25" t="str">
        <f>HYPERLINK("mailto:croylek@gmail.com","croylek@gmail.com")</f>
        <v>croylek@gmail.com</v>
      </c>
      <c r="L201" s="6"/>
      <c r="M201" s="6"/>
      <c r="N201" s="6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ht="15.0" customHeight="1">
      <c r="A202" s="62"/>
      <c r="B202" s="6" t="s">
        <v>644</v>
      </c>
      <c r="C202" s="6" t="s">
        <v>301</v>
      </c>
      <c r="D202" s="6" t="s">
        <v>1048</v>
      </c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ht="15.0" customHeight="1">
      <c r="A203" s="62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ht="15.0" customHeight="1">
      <c r="A204" s="62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ht="15.0" customHeight="1">
      <c r="A205" s="80" t="s">
        <v>1049</v>
      </c>
      <c r="B205" s="18" t="s">
        <v>1</v>
      </c>
      <c r="C205" s="18" t="s">
        <v>2</v>
      </c>
      <c r="D205" s="18" t="s">
        <v>45</v>
      </c>
      <c r="E205" s="18" t="s">
        <v>4</v>
      </c>
      <c r="F205" s="18" t="s">
        <v>91</v>
      </c>
      <c r="G205" s="18"/>
      <c r="H205" s="18" t="s">
        <v>5</v>
      </c>
      <c r="I205" s="18" t="s">
        <v>650</v>
      </c>
      <c r="J205" s="18" t="s">
        <v>9</v>
      </c>
      <c r="K205" s="18" t="s">
        <v>11</v>
      </c>
      <c r="L205" s="6"/>
      <c r="M205" s="6"/>
      <c r="N205" s="6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ht="15.0" customHeight="1">
      <c r="A206" s="62"/>
      <c r="B206" s="6" t="s">
        <v>42</v>
      </c>
      <c r="C206" s="6" t="s">
        <v>301</v>
      </c>
      <c r="D206" s="6" t="s">
        <v>100</v>
      </c>
      <c r="E206" s="6"/>
      <c r="F206" s="6">
        <v>550.0</v>
      </c>
      <c r="G206" s="6"/>
      <c r="H206" s="6" t="s">
        <v>202</v>
      </c>
      <c r="I206" s="6" t="s">
        <v>849</v>
      </c>
      <c r="J206" s="6"/>
      <c r="K206" s="25" t="str">
        <f>HYPERLINK("mailto:jenkreusch5303@gmail.com","jenkreusch5303@gmail.com")</f>
        <v>jenkreusch5303@gmail.com</v>
      </c>
      <c r="L206" s="6"/>
      <c r="M206" s="6"/>
      <c r="N206" s="6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ht="15.0" customHeight="1">
      <c r="A207" s="62"/>
      <c r="B207" s="6" t="s">
        <v>1051</v>
      </c>
      <c r="C207" s="6" t="s">
        <v>301</v>
      </c>
      <c r="D207" s="6" t="s">
        <v>96</v>
      </c>
      <c r="E207" s="6"/>
      <c r="F207" s="6"/>
      <c r="G207" s="6"/>
      <c r="H207" s="6" t="s">
        <v>1052</v>
      </c>
      <c r="I207" s="6"/>
      <c r="J207" s="6"/>
      <c r="K207" s="25"/>
      <c r="L207" s="6"/>
      <c r="M207" s="6"/>
      <c r="N207" s="6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ht="15.0" customHeight="1">
      <c r="A208" s="62"/>
      <c r="B208" s="6" t="s">
        <v>1053</v>
      </c>
      <c r="C208" s="6" t="s">
        <v>15</v>
      </c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ht="15.0" customHeight="1">
      <c r="A209" s="62"/>
      <c r="B209" s="6" t="s">
        <v>1054</v>
      </c>
      <c r="C209" s="6" t="s">
        <v>30</v>
      </c>
      <c r="D209" s="6"/>
      <c r="E209" s="6"/>
      <c r="F209" s="6"/>
      <c r="G209" s="6"/>
      <c r="H209" s="6"/>
      <c r="I209" s="6"/>
      <c r="J209" s="6"/>
      <c r="K209" s="25"/>
      <c r="L209" s="6"/>
      <c r="M209" s="6"/>
      <c r="N209" s="6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ht="15.0" customHeight="1">
      <c r="A210" s="62"/>
      <c r="B210" s="6" t="s">
        <v>849</v>
      </c>
      <c r="C210" s="6" t="s">
        <v>30</v>
      </c>
      <c r="D210" s="6"/>
      <c r="E210" s="6"/>
      <c r="F210" s="6"/>
      <c r="G210" s="6"/>
      <c r="H210" s="6"/>
      <c r="I210" s="6"/>
      <c r="J210" s="6"/>
      <c r="K210" s="25" t="str">
        <f>HYPERLINK("mailto:johnk5303@gmail.com","johnk5303@gmail.com")</f>
        <v>johnk5303@gmail.com</v>
      </c>
      <c r="L210" s="6"/>
      <c r="M210" s="6"/>
      <c r="N210" s="6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ht="15.0" customHeight="1">
      <c r="A211" s="62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ht="15.0" customHeight="1">
      <c r="A212" s="62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ht="15.0" customHeight="1">
      <c r="A213" s="86" t="s">
        <v>1058</v>
      </c>
      <c r="B213" s="18" t="s">
        <v>1</v>
      </c>
      <c r="C213" s="18" t="s">
        <v>2</v>
      </c>
      <c r="D213" s="18" t="s">
        <v>45</v>
      </c>
      <c r="E213" s="18" t="s">
        <v>4</v>
      </c>
      <c r="F213" s="18" t="s">
        <v>91</v>
      </c>
      <c r="G213" s="18"/>
      <c r="H213" s="18" t="s">
        <v>5</v>
      </c>
      <c r="I213" s="18" t="s">
        <v>650</v>
      </c>
      <c r="J213" s="18" t="s">
        <v>9</v>
      </c>
      <c r="K213" s="18" t="s">
        <v>11</v>
      </c>
      <c r="L213" s="6"/>
      <c r="M213" s="6"/>
      <c r="N213" s="6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ht="15.0" customHeight="1">
      <c r="A214" s="62"/>
      <c r="B214" s="6" t="s">
        <v>1059</v>
      </c>
      <c r="C214" s="6" t="s">
        <v>15</v>
      </c>
      <c r="D214" s="6" t="s">
        <v>1060</v>
      </c>
      <c r="E214" s="6"/>
      <c r="F214" s="6">
        <v>550.0</v>
      </c>
      <c r="G214" s="6"/>
      <c r="H214" s="6" t="s">
        <v>634</v>
      </c>
      <c r="I214" s="6" t="s">
        <v>1061</v>
      </c>
      <c r="J214" s="6"/>
      <c r="K214" s="25" t="str">
        <f>HYPERLINK("mailto:chantel.spurgeon@gmail.com","chantel.spurgeon@gmail.com")</f>
        <v>chantel.spurgeon@gmail.com</v>
      </c>
      <c r="L214" s="6"/>
      <c r="M214" s="6"/>
      <c r="N214" s="6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ht="15.0" customHeight="1">
      <c r="A215" s="62"/>
      <c r="B215" s="6" t="s">
        <v>497</v>
      </c>
      <c r="C215" s="6" t="s">
        <v>15</v>
      </c>
      <c r="D215" s="6" t="s">
        <v>248</v>
      </c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ht="15.0" customHeight="1">
      <c r="A216" s="62"/>
      <c r="B216" s="6" t="s">
        <v>93</v>
      </c>
      <c r="C216" s="6" t="s">
        <v>301</v>
      </c>
      <c r="D216" s="6" t="s">
        <v>219</v>
      </c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ht="15.0" customHeight="1">
      <c r="A217" s="62"/>
      <c r="B217" s="6" t="s">
        <v>1065</v>
      </c>
      <c r="C217" s="6" t="s">
        <v>301</v>
      </c>
      <c r="D217" s="6" t="s">
        <v>1066</v>
      </c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ht="15.0" customHeight="1">
      <c r="A218" s="62"/>
      <c r="B218" s="6" t="s">
        <v>1061</v>
      </c>
      <c r="C218" s="6" t="s">
        <v>23</v>
      </c>
      <c r="D218" s="6" t="s">
        <v>1068</v>
      </c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ht="15.0" customHeight="1">
      <c r="A219" s="62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ht="15.0" customHeight="1">
      <c r="A220" s="62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ht="15.0" customHeight="1">
      <c r="A221" s="80" t="s">
        <v>1071</v>
      </c>
      <c r="B221" s="18" t="s">
        <v>1</v>
      </c>
      <c r="C221" s="18" t="s">
        <v>2</v>
      </c>
      <c r="D221" s="18" t="s">
        <v>45</v>
      </c>
      <c r="E221" s="18" t="s">
        <v>4</v>
      </c>
      <c r="F221" s="18" t="s">
        <v>91</v>
      </c>
      <c r="G221" s="18"/>
      <c r="H221" s="18" t="s">
        <v>5</v>
      </c>
      <c r="I221" s="18" t="s">
        <v>650</v>
      </c>
      <c r="J221" s="18" t="s">
        <v>9</v>
      </c>
      <c r="K221" s="18" t="s">
        <v>11</v>
      </c>
      <c r="L221" s="6"/>
      <c r="M221" s="6"/>
      <c r="N221" s="6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ht="15.0" customHeight="1">
      <c r="A222" s="62"/>
      <c r="B222" s="6" t="s">
        <v>428</v>
      </c>
      <c r="C222" s="6" t="s">
        <v>301</v>
      </c>
      <c r="D222" s="6" t="s">
        <v>429</v>
      </c>
      <c r="E222" s="6"/>
      <c r="F222" s="6">
        <v>550.0</v>
      </c>
      <c r="G222" s="6"/>
      <c r="H222" s="6" t="s">
        <v>1075</v>
      </c>
      <c r="I222" s="6" t="s">
        <v>1076</v>
      </c>
      <c r="J222" s="6"/>
      <c r="K222" s="25" t="str">
        <f>HYPERLINK("mailto:darcyanneneff@yahoo.com","darcyanneneff@yahoo.com")</f>
        <v>darcyanneneff@yahoo.com</v>
      </c>
      <c r="L222" s="6"/>
      <c r="M222" s="6"/>
      <c r="N222" s="6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ht="15.0" customHeight="1">
      <c r="A223" s="62"/>
      <c r="B223" s="6" t="s">
        <v>1077</v>
      </c>
      <c r="C223" s="6" t="s">
        <v>30</v>
      </c>
      <c r="D223" s="6" t="s">
        <v>1080</v>
      </c>
      <c r="E223" s="6"/>
      <c r="F223" s="6"/>
      <c r="G223" s="6"/>
      <c r="H223" s="6"/>
      <c r="I223" s="6"/>
      <c r="J223" s="6"/>
      <c r="K223" s="25" t="str">
        <f>HYPERLINK("mailto:erinmcc888@hotmail.com","erinmcc888@hotmail.com")</f>
        <v>erinmcc888@hotmail.com</v>
      </c>
      <c r="L223" s="6"/>
      <c r="M223" s="6"/>
      <c r="N223" s="6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ht="15.0" customHeight="1">
      <c r="A224" s="62"/>
      <c r="B224" s="6" t="s">
        <v>1089</v>
      </c>
      <c r="C224" s="6" t="s">
        <v>30</v>
      </c>
      <c r="D224" s="6" t="s">
        <v>1090</v>
      </c>
      <c r="E224" s="6"/>
      <c r="F224" s="6"/>
      <c r="G224" s="6"/>
      <c r="H224" s="6"/>
      <c r="I224" s="6"/>
      <c r="J224" s="6"/>
      <c r="K224" s="25" t="str">
        <f>HYPERLINK("mailto:stacyhously@gmail.com","stacyhously@gmail.com")</f>
        <v>stacyhously@gmail.com</v>
      </c>
      <c r="L224" s="6"/>
      <c r="M224" s="6"/>
      <c r="N224" s="6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ht="15.0" customHeight="1">
      <c r="A225" s="62"/>
      <c r="B225" s="6" t="s">
        <v>1092</v>
      </c>
      <c r="C225" s="6" t="s">
        <v>30</v>
      </c>
      <c r="D225" s="6" t="s">
        <v>1093</v>
      </c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ht="15.0" customHeight="1">
      <c r="A226" s="62"/>
      <c r="B226" s="6" t="s">
        <v>1076</v>
      </c>
      <c r="C226" s="6" t="s">
        <v>30</v>
      </c>
      <c r="D226" s="6" t="s">
        <v>1094</v>
      </c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ht="15.0" customHeight="1">
      <c r="A227" s="62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ht="15.0" customHeight="1">
      <c r="A228" s="62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ht="15.0" customHeight="1">
      <c r="A229" s="80" t="s">
        <v>1097</v>
      </c>
      <c r="B229" s="18" t="s">
        <v>1</v>
      </c>
      <c r="C229" s="18" t="s">
        <v>2</v>
      </c>
      <c r="D229" s="18" t="s">
        <v>45</v>
      </c>
      <c r="E229" s="18" t="s">
        <v>4</v>
      </c>
      <c r="F229" s="18" t="s">
        <v>91</v>
      </c>
      <c r="G229" s="18"/>
      <c r="H229" s="18" t="s">
        <v>5</v>
      </c>
      <c r="I229" s="18" t="s">
        <v>650</v>
      </c>
      <c r="J229" s="18" t="s">
        <v>9</v>
      </c>
      <c r="K229" s="18" t="s">
        <v>11</v>
      </c>
      <c r="L229" s="6"/>
      <c r="M229" s="6"/>
      <c r="N229" s="6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ht="15.0" customHeight="1">
      <c r="A230" s="62"/>
      <c r="B230" s="6" t="s">
        <v>1098</v>
      </c>
      <c r="C230" s="6" t="s">
        <v>15</v>
      </c>
      <c r="D230" s="6" t="s">
        <v>1099</v>
      </c>
      <c r="E230" s="6"/>
      <c r="F230" s="6">
        <v>550.0</v>
      </c>
      <c r="G230" s="6"/>
      <c r="H230" s="6" t="s">
        <v>71</v>
      </c>
      <c r="I230" s="6" t="s">
        <v>1100</v>
      </c>
      <c r="J230" s="6"/>
      <c r="K230" s="25" t="str">
        <f>HYPERLINK("mailto:bgseaplane@gmail.com","bgseaplane@gmail.com")</f>
        <v>bgseaplane@gmail.com</v>
      </c>
      <c r="L230" s="6"/>
      <c r="M230" s="6"/>
      <c r="N230" s="6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ht="15.0" customHeight="1">
      <c r="A231" s="62"/>
      <c r="B231" s="6" t="s">
        <v>1110</v>
      </c>
      <c r="C231" s="6" t="s">
        <v>301</v>
      </c>
      <c r="D231" s="6" t="s">
        <v>1111</v>
      </c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ht="15.0" customHeight="1">
      <c r="A232" s="62"/>
      <c r="B232" s="6" t="s">
        <v>1112</v>
      </c>
      <c r="C232" s="6" t="s">
        <v>301</v>
      </c>
      <c r="D232" s="6" t="s">
        <v>1113</v>
      </c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ht="15.0" customHeight="1">
      <c r="A233" s="62"/>
      <c r="B233" s="6" t="s">
        <v>184</v>
      </c>
      <c r="C233" s="6" t="s">
        <v>15</v>
      </c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ht="15.0" customHeight="1">
      <c r="A234" s="62"/>
      <c r="B234" s="6" t="s">
        <v>1115</v>
      </c>
      <c r="C234" s="6" t="s">
        <v>25</v>
      </c>
      <c r="D234" s="6" t="s">
        <v>1116</v>
      </c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ht="15.0" customHeight="1">
      <c r="A235" s="62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ht="15.0" customHeight="1">
      <c r="A236" s="62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ht="15.0" customHeight="1">
      <c r="A237" s="62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ht="15.0" customHeight="1">
      <c r="A238" s="110" t="s">
        <v>1120</v>
      </c>
      <c r="B238" s="18" t="s">
        <v>1</v>
      </c>
      <c r="C238" s="18" t="s">
        <v>2</v>
      </c>
      <c r="D238" s="18" t="s">
        <v>45</v>
      </c>
      <c r="E238" s="18" t="s">
        <v>4</v>
      </c>
      <c r="F238" s="18" t="s">
        <v>91</v>
      </c>
      <c r="G238" s="18"/>
      <c r="H238" s="18" t="s">
        <v>5</v>
      </c>
      <c r="I238" s="18" t="s">
        <v>650</v>
      </c>
      <c r="J238" s="18" t="s">
        <v>9</v>
      </c>
      <c r="K238" s="18" t="s">
        <v>11</v>
      </c>
      <c r="L238" s="6"/>
      <c r="M238" s="6"/>
      <c r="N238" s="6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ht="15.0" customHeight="1">
      <c r="A239" s="62" t="s">
        <v>1121</v>
      </c>
      <c r="B239" s="6" t="s">
        <v>242</v>
      </c>
      <c r="C239" s="6" t="s">
        <v>15</v>
      </c>
      <c r="D239" s="6"/>
      <c r="E239" s="6">
        <v>550.0</v>
      </c>
      <c r="F239" s="6"/>
      <c r="G239" s="6"/>
      <c r="H239" s="6" t="s">
        <v>350</v>
      </c>
      <c r="I239" s="6" t="s">
        <v>1124</v>
      </c>
      <c r="J239" s="6"/>
      <c r="K239" s="25" t="str">
        <f>HYPERLINK("mailto:candybrooks503@icloud.com","candybrooks503@icloud.com")</f>
        <v>candybrooks503@icloud.com</v>
      </c>
      <c r="L239" s="6"/>
      <c r="M239" s="6"/>
      <c r="N239" s="6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ht="15.0" customHeight="1">
      <c r="A240" s="62"/>
      <c r="B240" s="6" t="s">
        <v>1129</v>
      </c>
      <c r="C240" s="6" t="s">
        <v>301</v>
      </c>
      <c r="D240" s="6"/>
      <c r="E240" s="6"/>
      <c r="F240" s="6"/>
      <c r="G240" s="6"/>
      <c r="H240" s="6" t="s">
        <v>407</v>
      </c>
      <c r="I240" s="6"/>
      <c r="J240" s="6"/>
      <c r="K240" s="25" t="str">
        <f>HYPERLINK("mailto:jgreenberg@bocabeacon.com","jgreenberg@bocabeacon.com")</f>
        <v>jgreenberg@bocabeacon.com</v>
      </c>
      <c r="L240" s="6"/>
      <c r="M240" s="6"/>
      <c r="N240" s="6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ht="15.0" customHeight="1">
      <c r="A241" s="62"/>
      <c r="B241" s="6" t="s">
        <v>408</v>
      </c>
      <c r="C241" s="6" t="s">
        <v>23</v>
      </c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ht="15.0" customHeight="1">
      <c r="A242" s="62"/>
      <c r="B242" s="6" t="s">
        <v>244</v>
      </c>
      <c r="C242" s="6" t="s">
        <v>25</v>
      </c>
      <c r="D242" s="6"/>
      <c r="E242" s="6"/>
      <c r="F242" s="6"/>
      <c r="G242" s="6"/>
      <c r="H242" s="6"/>
      <c r="I242" s="6"/>
      <c r="J242" s="6"/>
      <c r="K242" s="25" t="str">
        <f>HYPERLINK("mailto:dwj1313@gmail.com","dwj1313@gmail.com")</f>
        <v>dwj1313@gmail.com</v>
      </c>
      <c r="L242" s="6"/>
      <c r="M242" s="6"/>
      <c r="N242" s="6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ht="15.0" customHeight="1">
      <c r="A243" s="62"/>
      <c r="B243" s="6" t="s">
        <v>1124</v>
      </c>
      <c r="C243" s="6" t="s">
        <v>25</v>
      </c>
      <c r="D243" s="6"/>
      <c r="E243" s="6"/>
      <c r="F243" s="6"/>
      <c r="G243" s="6"/>
      <c r="H243" s="6"/>
      <c r="I243" s="6"/>
      <c r="J243" s="6"/>
      <c r="K243" s="25" t="str">
        <f>HYPERLINK("mailto:chathamscharters@hotmail.com","chathamscharters@hotmail.com")</f>
        <v>chathamscharters@hotmail.com</v>
      </c>
      <c r="L243" s="6"/>
      <c r="M243" s="6"/>
      <c r="N243" s="6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ht="15.0" customHeight="1">
      <c r="A244" s="62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ht="15.0" customHeight="1">
      <c r="A245" s="80" t="s">
        <v>1139</v>
      </c>
      <c r="B245" s="18" t="s">
        <v>1</v>
      </c>
      <c r="C245" s="18" t="s">
        <v>2</v>
      </c>
      <c r="D245" s="18" t="s">
        <v>45</v>
      </c>
      <c r="E245" s="18" t="s">
        <v>4</v>
      </c>
      <c r="F245" s="18" t="s">
        <v>91</v>
      </c>
      <c r="G245" s="18"/>
      <c r="H245" s="18" t="s">
        <v>5</v>
      </c>
      <c r="I245" s="18" t="s">
        <v>650</v>
      </c>
      <c r="J245" s="18" t="s">
        <v>9</v>
      </c>
      <c r="K245" s="18" t="s">
        <v>11</v>
      </c>
      <c r="L245" s="6"/>
      <c r="M245" s="6"/>
      <c r="N245" s="6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ht="15.0" customHeight="1">
      <c r="A246" s="62"/>
      <c r="B246" s="6" t="s">
        <v>1143</v>
      </c>
      <c r="C246" s="6" t="s">
        <v>30</v>
      </c>
      <c r="D246" s="6"/>
      <c r="E246" s="6"/>
      <c r="F246" s="6">
        <v>550.0</v>
      </c>
      <c r="G246" s="6"/>
      <c r="H246" s="6" t="s">
        <v>419</v>
      </c>
      <c r="I246" s="6" t="s">
        <v>531</v>
      </c>
      <c r="J246" s="6"/>
      <c r="K246" s="25" t="str">
        <f>HYPERLINK("mailto:ty1on2@gmail.com","ty1on2@gmail.com")</f>
        <v>ty1on2@gmail.com</v>
      </c>
      <c r="L246" s="6"/>
      <c r="M246" s="6"/>
      <c r="N246" s="6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ht="15.0" customHeight="1">
      <c r="A247" s="62"/>
      <c r="B247" s="6" t="s">
        <v>418</v>
      </c>
      <c r="C247" s="6" t="s">
        <v>15</v>
      </c>
      <c r="D247" s="6"/>
      <c r="E247" s="6"/>
      <c r="F247" s="6"/>
      <c r="G247" s="6"/>
      <c r="H247" s="6" t="s">
        <v>1146</v>
      </c>
      <c r="I247" s="6"/>
      <c r="J247" s="6"/>
      <c r="K247" s="6"/>
      <c r="L247" s="6"/>
      <c r="M247" s="6"/>
      <c r="N247" s="6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ht="15.0" customHeight="1">
      <c r="A248" s="62"/>
      <c r="B248" s="6" t="s">
        <v>422</v>
      </c>
      <c r="C248" s="6" t="s">
        <v>23</v>
      </c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ht="15.0" customHeight="1">
      <c r="A249" s="62"/>
      <c r="B249" s="6" t="s">
        <v>1150</v>
      </c>
      <c r="C249" s="6" t="s">
        <v>15</v>
      </c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ht="15.0" customHeight="1">
      <c r="A250" s="62"/>
      <c r="B250" s="6" t="s">
        <v>1151</v>
      </c>
      <c r="C250" s="6" t="s">
        <v>23</v>
      </c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ht="15.0" customHeight="1">
      <c r="A251" s="62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ht="15.0" customHeight="1">
      <c r="A252" s="62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ht="15.0" customHeight="1">
      <c r="A253" s="80" t="s">
        <v>1156</v>
      </c>
      <c r="B253" s="18" t="s">
        <v>1</v>
      </c>
      <c r="C253" s="18" t="s">
        <v>2</v>
      </c>
      <c r="D253" s="18" t="s">
        <v>45</v>
      </c>
      <c r="E253" s="18" t="s">
        <v>4</v>
      </c>
      <c r="F253" s="18" t="s">
        <v>91</v>
      </c>
      <c r="G253" s="18"/>
      <c r="H253" s="18" t="s">
        <v>5</v>
      </c>
      <c r="I253" s="18" t="s">
        <v>650</v>
      </c>
      <c r="J253" s="18" t="s">
        <v>9</v>
      </c>
      <c r="K253" s="18" t="s">
        <v>11</v>
      </c>
      <c r="L253" s="6"/>
      <c r="M253" s="6"/>
      <c r="N253" s="6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ht="15.0" customHeight="1">
      <c r="A254" s="62"/>
      <c r="B254" s="6" t="s">
        <v>1157</v>
      </c>
      <c r="C254" s="6" t="s">
        <v>30</v>
      </c>
      <c r="D254" s="6"/>
      <c r="E254" s="6"/>
      <c r="F254" s="6">
        <v>550.0</v>
      </c>
      <c r="G254" s="6" t="s">
        <v>1158</v>
      </c>
      <c r="H254" s="6" t="s">
        <v>1159</v>
      </c>
      <c r="I254" s="6" t="s">
        <v>1160</v>
      </c>
      <c r="J254" s="6"/>
      <c r="K254" s="6"/>
      <c r="L254" s="6"/>
      <c r="M254" s="6"/>
      <c r="N254" s="6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ht="15.0" customHeight="1">
      <c r="A255" s="62"/>
      <c r="B255" s="6" t="s">
        <v>1161</v>
      </c>
      <c r="C255" s="6" t="s">
        <v>30</v>
      </c>
      <c r="D255" s="6"/>
      <c r="E255" s="6"/>
      <c r="F255" s="6"/>
      <c r="G255" s="6" t="s">
        <v>1162</v>
      </c>
      <c r="H255" s="6"/>
      <c r="I255" s="6"/>
      <c r="J255" s="6"/>
      <c r="K255" s="6"/>
      <c r="L255" s="6"/>
      <c r="M255" s="6"/>
      <c r="N255" s="6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ht="15.0" customHeight="1">
      <c r="A256" s="62"/>
      <c r="B256" s="6" t="s">
        <v>1163</v>
      </c>
      <c r="C256" s="6" t="s">
        <v>30</v>
      </c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ht="15.0" customHeight="1">
      <c r="A257" s="62"/>
      <c r="B257" s="6" t="s">
        <v>1167</v>
      </c>
      <c r="C257" s="6" t="s">
        <v>301</v>
      </c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ht="15.0" customHeight="1">
      <c r="A258" s="62"/>
      <c r="B258" s="6" t="s">
        <v>1169</v>
      </c>
      <c r="C258" s="6" t="s">
        <v>25</v>
      </c>
      <c r="D258" s="6"/>
      <c r="E258" s="6"/>
      <c r="F258" s="6"/>
      <c r="G258" s="6"/>
      <c r="H258" s="6"/>
      <c r="I258" s="6"/>
      <c r="J258" s="6"/>
      <c r="K258" s="25" t="str">
        <f>HYPERLINK("mailto:dappelo@apexroofmasters.com","dappelo@apexroofmasters.com")</f>
        <v>dappelo@apexroofmasters.com</v>
      </c>
      <c r="L258" s="6"/>
      <c r="M258" s="6"/>
      <c r="N258" s="6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ht="15.0" customHeight="1">
      <c r="A259" s="62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ht="15.0" customHeight="1">
      <c r="A260" s="80" t="s">
        <v>1177</v>
      </c>
      <c r="B260" s="18" t="s">
        <v>1</v>
      </c>
      <c r="C260" s="18" t="s">
        <v>2</v>
      </c>
      <c r="D260" s="18" t="s">
        <v>45</v>
      </c>
      <c r="E260" s="18" t="s">
        <v>4</v>
      </c>
      <c r="F260" s="18" t="s">
        <v>91</v>
      </c>
      <c r="G260" s="18"/>
      <c r="H260" s="18" t="s">
        <v>5</v>
      </c>
      <c r="I260" s="18" t="s">
        <v>650</v>
      </c>
      <c r="J260" s="18" t="s">
        <v>9</v>
      </c>
      <c r="K260" s="18" t="s">
        <v>11</v>
      </c>
      <c r="L260" s="6"/>
      <c r="M260" s="6"/>
      <c r="N260" s="6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ht="15.0" customHeight="1">
      <c r="A261" s="62"/>
      <c r="B261" s="6" t="s">
        <v>269</v>
      </c>
      <c r="C261" s="6" t="s">
        <v>23</v>
      </c>
      <c r="D261" s="6"/>
      <c r="E261" s="6"/>
      <c r="F261" s="6">
        <v>550.0</v>
      </c>
      <c r="G261" s="6"/>
      <c r="H261" s="6" t="s">
        <v>1179</v>
      </c>
      <c r="I261" s="6" t="s">
        <v>546</v>
      </c>
      <c r="J261" s="6"/>
      <c r="K261" s="6"/>
      <c r="L261" s="6"/>
      <c r="M261" s="6"/>
      <c r="N261" s="6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ht="15.0" customHeight="1">
      <c r="A262" s="62"/>
      <c r="B262" s="6" t="s">
        <v>270</v>
      </c>
      <c r="C262" s="6" t="s">
        <v>30</v>
      </c>
      <c r="D262" s="6"/>
      <c r="E262" s="6"/>
      <c r="F262" s="6"/>
      <c r="G262" s="6"/>
      <c r="H262" s="6" t="s">
        <v>361</v>
      </c>
      <c r="I262" s="6"/>
      <c r="J262" s="6"/>
      <c r="K262" s="6"/>
      <c r="L262" s="6"/>
      <c r="M262" s="6"/>
      <c r="N262" s="6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ht="15.0" customHeight="1">
      <c r="A263" s="62"/>
      <c r="B263" s="6" t="s">
        <v>267</v>
      </c>
      <c r="C263" s="6" t="s">
        <v>23</v>
      </c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ht="15.0" customHeight="1">
      <c r="A264" s="62"/>
      <c r="B264" s="6" t="s">
        <v>1181</v>
      </c>
      <c r="C264" s="6" t="s">
        <v>15</v>
      </c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ht="15.0" customHeight="1">
      <c r="A265" s="117"/>
      <c r="B265" s="118" t="s">
        <v>362</v>
      </c>
      <c r="C265" s="118" t="s">
        <v>30</v>
      </c>
      <c r="D265" s="118"/>
      <c r="E265" s="118"/>
      <c r="F265" s="118"/>
      <c r="G265" s="118"/>
      <c r="H265" s="118"/>
      <c r="I265" s="118"/>
      <c r="J265" s="118"/>
      <c r="K265" s="118"/>
      <c r="L265" s="118"/>
      <c r="M265" s="118"/>
      <c r="N265" s="118"/>
      <c r="O265" s="118"/>
      <c r="P265" s="118"/>
      <c r="Q265" s="118"/>
      <c r="R265" s="118"/>
      <c r="S265" s="118"/>
      <c r="T265" s="118"/>
      <c r="U265" s="118"/>
      <c r="V265" s="118"/>
      <c r="W265" s="118"/>
      <c r="X265" s="118"/>
      <c r="Y265" s="118"/>
      <c r="Z265" s="118"/>
    </row>
    <row r="266" ht="15.0" customHeight="1">
      <c r="A266" s="62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ht="15.0" customHeight="1">
      <c r="A267" s="80" t="s">
        <v>1188</v>
      </c>
      <c r="B267" s="18" t="s">
        <v>1</v>
      </c>
      <c r="C267" s="18" t="s">
        <v>2</v>
      </c>
      <c r="D267" s="18" t="s">
        <v>45</v>
      </c>
      <c r="E267" s="18" t="s">
        <v>4</v>
      </c>
      <c r="F267" s="18" t="s">
        <v>91</v>
      </c>
      <c r="G267" s="18"/>
      <c r="H267" s="18" t="s">
        <v>5</v>
      </c>
      <c r="I267" s="18" t="s">
        <v>650</v>
      </c>
      <c r="J267" s="18" t="s">
        <v>9</v>
      </c>
      <c r="K267" s="18" t="s">
        <v>11</v>
      </c>
      <c r="L267" s="6"/>
      <c r="M267" s="6"/>
      <c r="N267" s="6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ht="15.0" customHeight="1">
      <c r="A268" s="62"/>
      <c r="B268" s="6" t="s">
        <v>1189</v>
      </c>
      <c r="C268" s="6" t="s">
        <v>15</v>
      </c>
      <c r="D268" s="6" t="s">
        <v>1190</v>
      </c>
      <c r="E268" s="6"/>
      <c r="F268" s="6">
        <v>550.0</v>
      </c>
      <c r="G268" s="6"/>
      <c r="H268" s="6" t="s">
        <v>348</v>
      </c>
      <c r="I268" s="6" t="s">
        <v>489</v>
      </c>
      <c r="J268" s="6"/>
      <c r="K268" s="6"/>
      <c r="L268" s="6"/>
      <c r="M268" s="6"/>
      <c r="N268" s="6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ht="15.0" customHeight="1">
      <c r="A269" s="62"/>
      <c r="B269" s="6" t="s">
        <v>1194</v>
      </c>
      <c r="C269" s="6" t="s">
        <v>301</v>
      </c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ht="15.0" customHeight="1">
      <c r="A270" s="62"/>
      <c r="B270" s="6" t="s">
        <v>1195</v>
      </c>
      <c r="C270" s="6" t="s">
        <v>15</v>
      </c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ht="15.0" customHeight="1">
      <c r="A271" s="62"/>
      <c r="B271" s="6" t="s">
        <v>1196</v>
      </c>
      <c r="C271" s="6" t="s">
        <v>301</v>
      </c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ht="15.0" customHeight="1">
      <c r="A272" s="119"/>
      <c r="B272" s="52" t="s">
        <v>489</v>
      </c>
      <c r="C272" s="52" t="s">
        <v>15</v>
      </c>
      <c r="D272" s="52"/>
      <c r="E272" s="52"/>
      <c r="F272" s="52"/>
      <c r="G272" s="52"/>
      <c r="H272" s="52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</row>
    <row r="273" ht="15.0" customHeight="1">
      <c r="A273" s="62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ht="15.0" customHeight="1">
      <c r="A274" s="62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ht="15.0" customHeight="1">
      <c r="A275" s="62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ht="15.0" customHeight="1">
      <c r="A276" s="62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ht="15.0" customHeight="1">
      <c r="A277" s="62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ht="15.0" customHeight="1">
      <c r="A278" s="62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ht="15.0" customHeight="1">
      <c r="A279" s="62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ht="15.0" customHeight="1">
      <c r="A280" s="62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ht="15.0" customHeight="1">
      <c r="A281" s="62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ht="15.0" customHeight="1">
      <c r="A282" s="62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ht="15.0" customHeight="1">
      <c r="A283" s="62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ht="15.0" customHeight="1">
      <c r="A284" s="62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ht="15.0" customHeight="1">
      <c r="A285" s="62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ht="15.0" customHeight="1">
      <c r="A286" s="62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ht="15.0" customHeight="1">
      <c r="A287" s="62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ht="15.0" customHeight="1">
      <c r="A288" s="62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ht="15.0" customHeight="1">
      <c r="A289" s="62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ht="15.0" customHeight="1">
      <c r="A290" s="62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ht="15.0" customHeight="1">
      <c r="A291" s="62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ht="15.0" customHeight="1">
      <c r="A292" s="62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ht="15.0" customHeight="1">
      <c r="A293" s="62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ht="15.0" customHeight="1">
      <c r="A294" s="62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ht="15.0" customHeight="1">
      <c r="A295" s="62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ht="15.0" customHeight="1">
      <c r="A296" s="62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ht="15.0" customHeight="1">
      <c r="A297" s="62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ht="15.0" customHeight="1">
      <c r="A298" s="62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ht="15.0" customHeight="1">
      <c r="A299" s="62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ht="15.0" customHeight="1">
      <c r="A300" s="62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ht="15.0" customHeight="1">
      <c r="A301" s="62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ht="15.0" customHeight="1">
      <c r="A302" s="62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ht="15.0" customHeight="1">
      <c r="A303" s="62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ht="15.0" customHeight="1">
      <c r="A304" s="62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ht="15.0" customHeight="1">
      <c r="A305" s="62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ht="15.0" customHeight="1">
      <c r="A306" s="62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ht="15.0" customHeight="1">
      <c r="A307" s="62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ht="15.0" customHeight="1">
      <c r="A308" s="62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ht="15.0" customHeight="1">
      <c r="A309" s="62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ht="15.0" customHeight="1">
      <c r="A310" s="62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ht="15.0" customHeight="1">
      <c r="A311" s="62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ht="15.0" customHeight="1">
      <c r="A312" s="62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ht="15.0" customHeight="1">
      <c r="A313" s="62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ht="15.0" customHeight="1">
      <c r="A314" s="62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ht="15.0" customHeight="1">
      <c r="A315" s="62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ht="15.0" customHeight="1">
      <c r="A316" s="62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ht="15.0" customHeight="1">
      <c r="A317" s="62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ht="15.0" customHeight="1">
      <c r="A318" s="62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ht="15.0" customHeight="1">
      <c r="A319" s="62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ht="15.0" customHeight="1">
      <c r="A320" s="62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ht="15.0" customHeight="1">
      <c r="A321" s="62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ht="15.0" customHeight="1">
      <c r="A322" s="62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ht="15.0" customHeight="1">
      <c r="A323" s="62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ht="15.0" customHeight="1">
      <c r="A324" s="62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ht="15.0" customHeight="1">
      <c r="A325" s="62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ht="15.0" customHeight="1">
      <c r="A326" s="62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ht="15.0" customHeight="1">
      <c r="A327" s="62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ht="15.0" customHeight="1">
      <c r="A328" s="62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ht="15.0" customHeight="1">
      <c r="A329" s="62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ht="15.0" customHeight="1">
      <c r="A330" s="62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ht="15.0" customHeight="1">
      <c r="A331" s="62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ht="15.0" customHeight="1">
      <c r="A332" s="62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ht="15.0" customHeight="1">
      <c r="A333" s="62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ht="15.0" customHeight="1">
      <c r="A334" s="62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ht="15.0" customHeight="1">
      <c r="A335" s="62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ht="15.0" customHeight="1">
      <c r="A336" s="62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ht="15.0" customHeight="1">
      <c r="A337" s="62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ht="15.0" customHeight="1">
      <c r="A338" s="62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ht="15.0" customHeight="1">
      <c r="A339" s="62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ht="15.0" customHeight="1">
      <c r="A340" s="62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ht="15.0" customHeight="1">
      <c r="A341" s="62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ht="15.0" customHeight="1">
      <c r="A342" s="62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ht="15.0" customHeight="1">
      <c r="A343" s="62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ht="15.0" customHeight="1">
      <c r="A344" s="62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ht="15.0" customHeight="1">
      <c r="A345" s="62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ht="15.0" customHeight="1">
      <c r="A346" s="62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ht="15.0" customHeight="1">
      <c r="A347" s="62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ht="15.0" customHeight="1">
      <c r="A348" s="62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ht="15.0" customHeight="1">
      <c r="A349" s="62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ht="15.0" customHeight="1">
      <c r="A350" s="62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ht="15.0" customHeight="1">
      <c r="A351" s="62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ht="15.0" customHeight="1">
      <c r="A352" s="62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ht="15.0" customHeight="1">
      <c r="A353" s="62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ht="15.0" customHeight="1">
      <c r="A354" s="62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ht="15.0" customHeight="1">
      <c r="A355" s="62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ht="15.0" customHeight="1">
      <c r="A356" s="62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ht="15.0" customHeight="1">
      <c r="A357" s="62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ht="15.0" customHeight="1">
      <c r="A358" s="62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ht="15.0" customHeight="1">
      <c r="A359" s="62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ht="15.0" customHeight="1">
      <c r="A360" s="62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ht="15.0" customHeight="1">
      <c r="A361" s="62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ht="15.0" customHeight="1">
      <c r="A362" s="62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ht="15.0" customHeight="1">
      <c r="A363" s="62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ht="15.0" customHeight="1">
      <c r="A364" s="62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ht="15.0" customHeight="1">
      <c r="A365" s="62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ht="15.0" customHeight="1">
      <c r="A366" s="62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ht="15.0" customHeight="1">
      <c r="A367" s="62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ht="15.0" customHeight="1">
      <c r="A368" s="62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ht="15.0" customHeight="1">
      <c r="A369" s="62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ht="15.0" customHeight="1">
      <c r="A370" s="62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ht="15.0" customHeight="1">
      <c r="A371" s="62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ht="15.0" customHeight="1">
      <c r="A372" s="62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ht="15.0" customHeight="1">
      <c r="A373" s="62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ht="15.0" customHeight="1">
      <c r="A374" s="62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ht="15.0" customHeight="1">
      <c r="A375" s="62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ht="15.0" customHeight="1">
      <c r="A376" s="62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ht="15.0" customHeight="1">
      <c r="A377" s="62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ht="15.0" customHeight="1">
      <c r="A378" s="62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ht="15.0" customHeight="1">
      <c r="A379" s="62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ht="15.0" customHeight="1">
      <c r="A380" s="62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ht="15.0" customHeight="1">
      <c r="A381" s="62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ht="15.0" customHeight="1">
      <c r="A382" s="62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ht="15.0" customHeight="1">
      <c r="A383" s="62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ht="15.0" customHeight="1">
      <c r="A384" s="62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ht="15.0" customHeight="1">
      <c r="A385" s="62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ht="15.0" customHeight="1">
      <c r="A386" s="62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ht="15.0" customHeight="1">
      <c r="A387" s="62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ht="15.0" customHeight="1">
      <c r="A388" s="62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ht="15.0" customHeight="1">
      <c r="A389" s="62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ht="15.0" customHeight="1">
      <c r="A390" s="62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ht="15.0" customHeight="1">
      <c r="A391" s="62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ht="15.0" customHeight="1">
      <c r="A392" s="62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ht="15.0" customHeight="1">
      <c r="A393" s="62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ht="15.0" customHeight="1">
      <c r="A394" s="62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ht="15.0" customHeight="1">
      <c r="A395" s="62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ht="15.0" customHeight="1">
      <c r="A396" s="62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ht="15.0" customHeight="1">
      <c r="A397" s="62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ht="15.0" customHeight="1">
      <c r="A398" s="62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ht="15.0" customHeight="1">
      <c r="A399" s="62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ht="15.0" customHeight="1">
      <c r="A400" s="62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ht="15.0" customHeight="1">
      <c r="A401" s="62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ht="15.0" customHeight="1">
      <c r="A402" s="62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ht="15.0" customHeight="1">
      <c r="A403" s="62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ht="15.0" customHeight="1">
      <c r="A404" s="62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ht="15.0" customHeight="1">
      <c r="A405" s="62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ht="15.0" customHeight="1">
      <c r="A406" s="62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ht="15.0" customHeight="1">
      <c r="A407" s="62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ht="15.0" customHeight="1">
      <c r="A408" s="62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ht="15.0" customHeight="1">
      <c r="A409" s="62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ht="15.0" customHeight="1">
      <c r="A410" s="62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ht="15.0" customHeight="1">
      <c r="A411" s="62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ht="15.0" customHeight="1">
      <c r="A412" s="62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ht="15.0" customHeight="1">
      <c r="A413" s="62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ht="15.0" customHeight="1">
      <c r="A414" s="62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ht="15.0" customHeight="1">
      <c r="A415" s="62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ht="15.0" customHeight="1">
      <c r="A416" s="62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ht="15.0" customHeight="1">
      <c r="A417" s="62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ht="15.0" customHeight="1">
      <c r="A418" s="62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ht="15.0" customHeight="1">
      <c r="A419" s="62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ht="15.0" customHeight="1">
      <c r="A420" s="62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ht="15.0" customHeight="1">
      <c r="A421" s="62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ht="15.0" customHeight="1">
      <c r="A422" s="62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ht="15.0" customHeight="1">
      <c r="A423" s="62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ht="15.0" customHeight="1">
      <c r="A424" s="62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ht="15.0" customHeight="1">
      <c r="A425" s="62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ht="15.0" customHeight="1">
      <c r="A426" s="62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ht="15.0" customHeight="1">
      <c r="A427" s="62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ht="15.0" customHeight="1">
      <c r="A428" s="62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ht="15.0" customHeight="1">
      <c r="A429" s="62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ht="15.0" customHeight="1">
      <c r="A430" s="62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ht="15.0" customHeight="1">
      <c r="A431" s="62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ht="15.0" customHeight="1">
      <c r="A432" s="62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ht="15.0" customHeight="1">
      <c r="A433" s="62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ht="15.0" customHeight="1">
      <c r="A434" s="62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ht="15.0" customHeight="1">
      <c r="A435" s="62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ht="15.0" customHeight="1">
      <c r="A436" s="62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ht="15.0" customHeight="1">
      <c r="A437" s="62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ht="15.0" customHeight="1">
      <c r="A438" s="62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ht="15.0" customHeight="1">
      <c r="A439" s="62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ht="15.0" customHeight="1">
      <c r="A440" s="62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ht="15.0" customHeight="1">
      <c r="A441" s="62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ht="15.0" customHeight="1">
      <c r="A442" s="62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ht="15.0" customHeight="1">
      <c r="A443" s="62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ht="15.0" customHeight="1">
      <c r="A444" s="62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ht="15.0" customHeight="1">
      <c r="A445" s="62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ht="15.0" customHeight="1">
      <c r="A446" s="62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ht="15.0" customHeight="1">
      <c r="A447" s="62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ht="15.0" customHeight="1">
      <c r="A448" s="62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ht="15.0" customHeight="1">
      <c r="A449" s="62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ht="15.0" customHeight="1">
      <c r="A450" s="62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ht="15.0" customHeight="1">
      <c r="A451" s="62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ht="15.0" customHeight="1">
      <c r="A452" s="62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ht="15.0" customHeight="1">
      <c r="A453" s="62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ht="15.0" customHeight="1">
      <c r="A454" s="62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ht="15.0" customHeight="1">
      <c r="A455" s="62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ht="15.0" customHeight="1">
      <c r="A456" s="62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ht="15.0" customHeight="1">
      <c r="A457" s="62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ht="15.0" customHeight="1">
      <c r="A458" s="62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ht="15.0" customHeight="1">
      <c r="A459" s="62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ht="15.0" customHeight="1">
      <c r="A460" s="62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ht="15.0" customHeight="1">
      <c r="A461" s="62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ht="15.0" customHeight="1">
      <c r="A462" s="62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ht="15.0" customHeight="1">
      <c r="A463" s="62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ht="15.0" customHeight="1">
      <c r="A464" s="62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ht="15.0" customHeight="1">
      <c r="A465" s="62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ht="15.0" customHeight="1">
      <c r="A466" s="62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ht="15.0" customHeight="1">
      <c r="A467" s="62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ht="15.0" customHeight="1">
      <c r="A468" s="62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ht="15.0" customHeight="1">
      <c r="A469" s="62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ht="15.0" customHeight="1">
      <c r="A470" s="62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ht="15.0" customHeight="1">
      <c r="A471" s="62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ht="15.0" customHeight="1">
      <c r="A472" s="62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ht="15.0" customHeight="1">
      <c r="A473" s="62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ht="15.0" customHeight="1">
      <c r="A474" s="62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ht="15.0" customHeight="1">
      <c r="A475" s="62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ht="15.0" customHeight="1">
      <c r="A476" s="62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ht="15.0" customHeight="1">
      <c r="A477" s="62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ht="15.0" customHeight="1">
      <c r="A478" s="62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ht="15.0" customHeight="1">
      <c r="A479" s="62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ht="15.0" customHeight="1">
      <c r="A480" s="62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ht="15.0" customHeight="1">
      <c r="A481" s="62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ht="15.0" customHeight="1">
      <c r="A482" s="62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ht="15.0" customHeight="1">
      <c r="A483" s="62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ht="15.0" customHeight="1">
      <c r="A484" s="62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ht="15.0" customHeight="1">
      <c r="A485" s="62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ht="15.0" customHeight="1">
      <c r="A486" s="62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ht="15.0" customHeight="1">
      <c r="A487" s="62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ht="15.0" customHeight="1">
      <c r="A488" s="62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ht="15.0" customHeight="1">
      <c r="A489" s="62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ht="15.0" customHeight="1">
      <c r="A490" s="62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ht="15.0" customHeight="1">
      <c r="A491" s="62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ht="15.0" customHeight="1">
      <c r="A492" s="62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ht="15.0" customHeight="1">
      <c r="A493" s="62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ht="15.0" customHeight="1">
      <c r="A494" s="62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ht="15.0" customHeight="1">
      <c r="A495" s="62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ht="15.0" customHeight="1">
      <c r="A496" s="62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ht="15.0" customHeight="1">
      <c r="A497" s="62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ht="15.0" customHeight="1">
      <c r="A498" s="62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ht="15.0" customHeight="1">
      <c r="A499" s="62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ht="15.0" customHeight="1">
      <c r="A500" s="62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ht="15.0" customHeight="1">
      <c r="A501" s="62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ht="15.0" customHeight="1">
      <c r="A502" s="62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ht="15.0" customHeight="1">
      <c r="A503" s="62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ht="15.0" customHeight="1">
      <c r="A504" s="62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ht="15.0" customHeight="1">
      <c r="A505" s="62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ht="15.0" customHeight="1">
      <c r="A506" s="62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ht="15.0" customHeight="1">
      <c r="A507" s="62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ht="15.0" customHeight="1">
      <c r="A508" s="62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ht="15.0" customHeight="1">
      <c r="A509" s="62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ht="15.0" customHeight="1">
      <c r="A510" s="62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ht="15.0" customHeight="1">
      <c r="A511" s="62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ht="15.0" customHeight="1">
      <c r="A512" s="62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ht="15.0" customHeight="1">
      <c r="A513" s="62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ht="15.0" customHeight="1">
      <c r="A514" s="62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ht="15.0" customHeight="1">
      <c r="A515" s="62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ht="15.0" customHeight="1">
      <c r="A516" s="62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ht="15.0" customHeight="1">
      <c r="A517" s="62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ht="15.0" customHeight="1">
      <c r="A518" s="62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ht="15.0" customHeight="1">
      <c r="A519" s="62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ht="15.0" customHeight="1">
      <c r="A520" s="62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ht="15.0" customHeight="1">
      <c r="A521" s="62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ht="15.0" customHeight="1">
      <c r="A522" s="62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ht="15.0" customHeight="1">
      <c r="A523" s="62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ht="15.0" customHeight="1">
      <c r="A524" s="62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ht="15.0" customHeight="1">
      <c r="A525" s="62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ht="15.0" customHeight="1">
      <c r="A526" s="62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ht="15.0" customHeight="1">
      <c r="A527" s="62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ht="15.0" customHeight="1">
      <c r="A528" s="62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ht="15.0" customHeight="1">
      <c r="A529" s="62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ht="15.0" customHeight="1">
      <c r="A530" s="62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ht="15.0" customHeight="1">
      <c r="A531" s="62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ht="15.0" customHeight="1">
      <c r="A532" s="62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ht="15.0" customHeight="1">
      <c r="A533" s="62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ht="15.0" customHeight="1">
      <c r="A534" s="62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ht="15.0" customHeight="1">
      <c r="A535" s="62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ht="15.0" customHeight="1">
      <c r="A536" s="62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ht="15.0" customHeight="1">
      <c r="A537" s="62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ht="15.0" customHeight="1">
      <c r="A538" s="62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ht="15.0" customHeight="1">
      <c r="A539" s="62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ht="15.0" customHeight="1">
      <c r="A540" s="62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ht="15.0" customHeight="1">
      <c r="A541" s="62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ht="15.0" customHeight="1">
      <c r="A542" s="62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ht="15.0" customHeight="1">
      <c r="A543" s="62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ht="15.0" customHeight="1">
      <c r="A544" s="62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ht="15.0" customHeight="1">
      <c r="A545" s="62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ht="15.0" customHeight="1">
      <c r="A546" s="62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ht="15.0" customHeight="1">
      <c r="A547" s="62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ht="15.0" customHeight="1">
      <c r="A548" s="62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ht="15.0" customHeight="1">
      <c r="A549" s="62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ht="15.0" customHeight="1">
      <c r="A550" s="62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ht="15.0" customHeight="1">
      <c r="A551" s="62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ht="15.0" customHeight="1">
      <c r="A552" s="62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ht="15.0" customHeight="1">
      <c r="A553" s="62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ht="15.0" customHeight="1">
      <c r="A554" s="62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ht="15.0" customHeight="1">
      <c r="A555" s="62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ht="15.0" customHeight="1">
      <c r="A556" s="62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ht="15.0" customHeight="1">
      <c r="A557" s="62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ht="15.0" customHeight="1">
      <c r="A558" s="62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ht="15.0" customHeight="1">
      <c r="A559" s="62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ht="15.0" customHeight="1">
      <c r="A560" s="62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ht="15.0" customHeight="1">
      <c r="A561" s="62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ht="15.0" customHeight="1">
      <c r="A562" s="62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ht="15.0" customHeight="1">
      <c r="A563" s="62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ht="15.0" customHeight="1">
      <c r="A564" s="62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ht="15.0" customHeight="1">
      <c r="A565" s="62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ht="15.0" customHeight="1">
      <c r="A566" s="62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ht="15.0" customHeight="1">
      <c r="A567" s="62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ht="15.0" customHeight="1">
      <c r="A568" s="62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ht="15.0" customHeight="1">
      <c r="A569" s="62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ht="15.0" customHeight="1">
      <c r="A570" s="62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ht="15.0" customHeight="1">
      <c r="A571" s="62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ht="15.0" customHeight="1">
      <c r="A572" s="62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ht="15.0" customHeight="1">
      <c r="A573" s="62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ht="15.0" customHeight="1">
      <c r="A574" s="62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ht="15.0" customHeight="1">
      <c r="A575" s="62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ht="15.0" customHeight="1">
      <c r="A576" s="62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ht="15.0" customHeight="1">
      <c r="A577" s="62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ht="15.0" customHeight="1">
      <c r="A578" s="62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ht="15.0" customHeight="1">
      <c r="A579" s="62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ht="15.0" customHeight="1">
      <c r="A580" s="62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ht="15.0" customHeight="1">
      <c r="A581" s="62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ht="15.0" customHeight="1">
      <c r="A582" s="62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ht="15.0" customHeight="1">
      <c r="A583" s="62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ht="15.0" customHeight="1">
      <c r="A584" s="62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ht="15.0" customHeight="1">
      <c r="A585" s="62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ht="15.0" customHeight="1">
      <c r="A586" s="62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ht="15.0" customHeight="1">
      <c r="A587" s="62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ht="15.0" customHeight="1">
      <c r="A588" s="62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ht="15.0" customHeight="1">
      <c r="A589" s="62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ht="15.0" customHeight="1">
      <c r="A590" s="62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ht="15.0" customHeight="1">
      <c r="A591" s="62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ht="15.0" customHeight="1">
      <c r="A592" s="62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ht="15.0" customHeight="1">
      <c r="A593" s="62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ht="15.0" customHeight="1">
      <c r="A594" s="62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ht="15.0" customHeight="1">
      <c r="A595" s="62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ht="15.0" customHeight="1">
      <c r="A596" s="62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ht="15.0" customHeight="1">
      <c r="A597" s="62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ht="15.0" customHeight="1">
      <c r="A598" s="62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ht="15.0" customHeight="1">
      <c r="A599" s="62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ht="15.0" customHeight="1">
      <c r="A600" s="62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ht="15.0" customHeight="1">
      <c r="A601" s="62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ht="15.0" customHeight="1">
      <c r="A602" s="62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ht="15.0" customHeight="1">
      <c r="A603" s="62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ht="15.0" customHeight="1">
      <c r="A604" s="62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ht="15.0" customHeight="1">
      <c r="A605" s="62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ht="15.0" customHeight="1">
      <c r="A606" s="62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ht="15.0" customHeight="1">
      <c r="A607" s="62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ht="15.0" customHeight="1">
      <c r="A608" s="62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ht="15.0" customHeight="1">
      <c r="A609" s="62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ht="15.0" customHeight="1">
      <c r="A610" s="62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ht="15.0" customHeight="1">
      <c r="A611" s="62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ht="15.0" customHeight="1">
      <c r="A612" s="62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ht="15.0" customHeight="1">
      <c r="A613" s="62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ht="15.0" customHeight="1">
      <c r="A614" s="62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ht="15.0" customHeight="1">
      <c r="A615" s="62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ht="15.0" customHeight="1">
      <c r="A616" s="62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ht="15.0" customHeight="1">
      <c r="A617" s="62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ht="15.0" customHeight="1">
      <c r="A618" s="62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ht="15.0" customHeight="1">
      <c r="A619" s="62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ht="15.0" customHeight="1">
      <c r="A620" s="62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ht="15.0" customHeight="1">
      <c r="A621" s="62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ht="15.0" customHeight="1">
      <c r="A622" s="62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ht="15.0" customHeight="1">
      <c r="A623" s="62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ht="15.0" customHeight="1">
      <c r="A624" s="62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ht="15.0" customHeight="1">
      <c r="A625" s="62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ht="15.0" customHeight="1">
      <c r="A626" s="62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ht="15.0" customHeight="1">
      <c r="A627" s="62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ht="15.0" customHeight="1">
      <c r="A628" s="62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ht="15.0" customHeight="1">
      <c r="A629" s="62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ht="15.0" customHeight="1">
      <c r="A630" s="62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ht="15.0" customHeight="1">
      <c r="A631" s="62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ht="15.0" customHeight="1">
      <c r="A632" s="62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ht="15.0" customHeight="1">
      <c r="A633" s="62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ht="15.0" customHeight="1">
      <c r="A634" s="62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ht="15.0" customHeight="1">
      <c r="A635" s="62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ht="15.0" customHeight="1">
      <c r="A636" s="62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ht="15.0" customHeight="1">
      <c r="A637" s="62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ht="15.0" customHeight="1">
      <c r="A638" s="62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ht="15.0" customHeight="1">
      <c r="A639" s="62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ht="15.0" customHeight="1">
      <c r="A640" s="62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ht="15.0" customHeight="1">
      <c r="A641" s="62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ht="15.0" customHeight="1">
      <c r="A642" s="62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ht="15.0" customHeight="1">
      <c r="A643" s="62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ht="15.0" customHeight="1">
      <c r="A644" s="62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ht="15.0" customHeight="1">
      <c r="A645" s="62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ht="15.0" customHeight="1">
      <c r="A646" s="62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ht="15.0" customHeight="1">
      <c r="A647" s="62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ht="15.0" customHeight="1">
      <c r="A648" s="62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ht="15.0" customHeight="1">
      <c r="A649" s="62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ht="15.0" customHeight="1">
      <c r="A650" s="62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ht="15.0" customHeight="1">
      <c r="A651" s="62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ht="15.0" customHeight="1">
      <c r="A652" s="62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ht="15.0" customHeight="1">
      <c r="A653" s="62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ht="15.0" customHeight="1">
      <c r="A654" s="62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ht="15.0" customHeight="1">
      <c r="A655" s="62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ht="15.0" customHeight="1">
      <c r="A656" s="62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ht="15.0" customHeight="1">
      <c r="A657" s="62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ht="15.0" customHeight="1">
      <c r="A658" s="62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ht="15.0" customHeight="1">
      <c r="A659" s="62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ht="15.0" customHeight="1">
      <c r="A660" s="62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ht="15.0" customHeight="1">
      <c r="A661" s="62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ht="15.0" customHeight="1">
      <c r="A662" s="62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ht="15.0" customHeight="1">
      <c r="A663" s="62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ht="15.0" customHeight="1">
      <c r="A664" s="62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ht="15.0" customHeight="1">
      <c r="A665" s="62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ht="15.0" customHeight="1">
      <c r="A666" s="62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ht="15.0" customHeight="1">
      <c r="A667" s="62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ht="15.0" customHeight="1">
      <c r="A668" s="62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ht="15.0" customHeight="1">
      <c r="A669" s="62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ht="15.0" customHeight="1">
      <c r="A670" s="62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ht="15.0" customHeight="1">
      <c r="A671" s="62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ht="15.0" customHeight="1">
      <c r="A672" s="62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ht="15.0" customHeight="1">
      <c r="A673" s="62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ht="15.0" customHeight="1">
      <c r="A674" s="62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ht="15.0" customHeight="1">
      <c r="A675" s="62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ht="15.0" customHeight="1">
      <c r="A676" s="62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ht="15.0" customHeight="1">
      <c r="A677" s="62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ht="15.0" customHeight="1">
      <c r="A678" s="62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ht="15.0" customHeight="1">
      <c r="A679" s="62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ht="15.0" customHeight="1">
      <c r="A680" s="62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ht="15.0" customHeight="1">
      <c r="A681" s="62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ht="15.0" customHeight="1">
      <c r="A682" s="62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ht="15.0" customHeight="1">
      <c r="A683" s="62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ht="15.0" customHeight="1">
      <c r="A684" s="62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ht="15.0" customHeight="1">
      <c r="A685" s="62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ht="15.0" customHeight="1">
      <c r="A686" s="62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ht="15.0" customHeight="1">
      <c r="A687" s="62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ht="15.0" customHeight="1">
      <c r="A688" s="62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ht="15.0" customHeight="1">
      <c r="A689" s="62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ht="15.0" customHeight="1">
      <c r="A690" s="62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ht="15.0" customHeight="1">
      <c r="A691" s="62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ht="15.0" customHeight="1">
      <c r="A692" s="62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ht="15.0" customHeight="1">
      <c r="A693" s="62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ht="15.0" customHeight="1">
      <c r="A694" s="62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ht="15.0" customHeight="1">
      <c r="A695" s="62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ht="15.0" customHeight="1">
      <c r="A696" s="62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ht="15.0" customHeight="1">
      <c r="A697" s="62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ht="15.0" customHeight="1">
      <c r="A698" s="62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ht="15.0" customHeight="1">
      <c r="A699" s="62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ht="15.0" customHeight="1">
      <c r="A700" s="62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ht="15.0" customHeight="1">
      <c r="A701" s="62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ht="15.0" customHeight="1">
      <c r="A702" s="62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ht="15.0" customHeight="1">
      <c r="A703" s="62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ht="15.0" customHeight="1">
      <c r="A704" s="62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ht="15.0" customHeight="1">
      <c r="A705" s="62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ht="15.0" customHeight="1">
      <c r="A706" s="62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ht="15.0" customHeight="1">
      <c r="A707" s="62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ht="15.0" customHeight="1">
      <c r="A708" s="62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ht="15.0" customHeight="1">
      <c r="A709" s="62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ht="15.0" customHeight="1">
      <c r="A710" s="62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ht="15.0" customHeight="1">
      <c r="A711" s="62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ht="15.0" customHeight="1">
      <c r="A712" s="62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ht="15.0" customHeight="1">
      <c r="A713" s="62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ht="15.0" customHeight="1">
      <c r="A714" s="62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ht="15.0" customHeight="1">
      <c r="A715" s="62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ht="15.0" customHeight="1">
      <c r="A716" s="62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ht="15.0" customHeight="1">
      <c r="A717" s="62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ht="15.0" customHeight="1">
      <c r="A718" s="62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ht="15.0" customHeight="1">
      <c r="A719" s="62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ht="15.0" customHeight="1">
      <c r="A720" s="62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ht="15.0" customHeight="1">
      <c r="A721" s="62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ht="15.0" customHeight="1">
      <c r="A722" s="62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ht="15.0" customHeight="1">
      <c r="A723" s="62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ht="15.0" customHeight="1">
      <c r="A724" s="62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ht="15.0" customHeight="1">
      <c r="A725" s="62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ht="15.0" customHeight="1">
      <c r="A726" s="62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ht="15.0" customHeight="1">
      <c r="A727" s="62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ht="15.0" customHeight="1">
      <c r="A728" s="62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ht="15.0" customHeight="1">
      <c r="A729" s="62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ht="15.0" customHeight="1">
      <c r="A730" s="62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ht="15.0" customHeight="1">
      <c r="A731" s="62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ht="15.0" customHeight="1">
      <c r="A732" s="62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ht="15.0" customHeight="1">
      <c r="A733" s="62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ht="15.0" customHeight="1">
      <c r="A734" s="62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ht="15.0" customHeight="1">
      <c r="A735" s="62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ht="15.0" customHeight="1">
      <c r="A736" s="62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ht="15.0" customHeight="1">
      <c r="A737" s="62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ht="15.0" customHeight="1">
      <c r="A738" s="62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ht="15.0" customHeight="1">
      <c r="A739" s="62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ht="15.0" customHeight="1">
      <c r="A740" s="62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ht="15.0" customHeight="1">
      <c r="A741" s="62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ht="15.0" customHeight="1">
      <c r="A742" s="62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ht="15.0" customHeight="1">
      <c r="A743" s="62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ht="15.0" customHeight="1">
      <c r="A744" s="62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ht="15.0" customHeight="1">
      <c r="A745" s="62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ht="15.0" customHeight="1">
      <c r="A746" s="62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ht="15.0" customHeight="1">
      <c r="A747" s="62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ht="15.0" customHeight="1">
      <c r="A748" s="62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ht="15.0" customHeight="1">
      <c r="A749" s="62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ht="15.0" customHeight="1">
      <c r="A750" s="62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ht="15.0" customHeight="1">
      <c r="A751" s="62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ht="15.0" customHeight="1">
      <c r="A752" s="62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ht="15.0" customHeight="1">
      <c r="A753" s="62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ht="15.0" customHeight="1">
      <c r="A754" s="62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ht="15.0" customHeight="1">
      <c r="A755" s="62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ht="15.0" customHeight="1">
      <c r="A756" s="62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ht="15.0" customHeight="1">
      <c r="A757" s="62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ht="15.0" customHeight="1">
      <c r="A758" s="62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ht="15.0" customHeight="1">
      <c r="A759" s="62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ht="15.0" customHeight="1">
      <c r="A760" s="62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ht="15.0" customHeight="1">
      <c r="A761" s="62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ht="15.0" customHeight="1">
      <c r="A762" s="62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ht="15.0" customHeight="1">
      <c r="A763" s="62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ht="15.0" customHeight="1">
      <c r="A764" s="62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ht="15.0" customHeight="1">
      <c r="A765" s="62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ht="15.0" customHeight="1">
      <c r="A766" s="62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ht="15.0" customHeight="1">
      <c r="A767" s="62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ht="15.0" customHeight="1">
      <c r="A768" s="62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ht="15.0" customHeight="1">
      <c r="A769" s="62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ht="15.0" customHeight="1">
      <c r="A770" s="62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ht="15.0" customHeight="1">
      <c r="A771" s="62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ht="15.0" customHeight="1">
      <c r="A772" s="62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ht="15.0" customHeight="1">
      <c r="A773" s="62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ht="15.0" customHeight="1">
      <c r="A774" s="62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ht="15.0" customHeight="1">
      <c r="A775" s="62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ht="15.0" customHeight="1">
      <c r="A776" s="62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ht="15.0" customHeight="1">
      <c r="A777" s="62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ht="15.0" customHeight="1">
      <c r="A778" s="62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ht="15.0" customHeight="1">
      <c r="A779" s="62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ht="15.0" customHeight="1">
      <c r="A780" s="62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ht="15.0" customHeight="1">
      <c r="A781" s="62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ht="15.0" customHeight="1">
      <c r="A782" s="62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ht="15.0" customHeight="1">
      <c r="A783" s="62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ht="15.0" customHeight="1">
      <c r="A784" s="62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ht="15.0" customHeight="1">
      <c r="A785" s="62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ht="15.0" customHeight="1">
      <c r="A786" s="62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ht="15.0" customHeight="1">
      <c r="A787" s="62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ht="15.0" customHeight="1">
      <c r="A788" s="62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ht="15.0" customHeight="1">
      <c r="A789" s="62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ht="15.0" customHeight="1">
      <c r="A790" s="62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ht="15.0" customHeight="1">
      <c r="A791" s="62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ht="15.0" customHeight="1">
      <c r="A792" s="62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ht="15.0" customHeight="1">
      <c r="A793" s="62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ht="15.0" customHeight="1">
      <c r="A794" s="62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ht="15.0" customHeight="1">
      <c r="A795" s="62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ht="15.0" customHeight="1">
      <c r="A796" s="62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ht="15.0" customHeight="1">
      <c r="A797" s="62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ht="15.0" customHeight="1">
      <c r="A798" s="62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ht="15.0" customHeight="1">
      <c r="A799" s="62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ht="15.0" customHeight="1">
      <c r="A800" s="62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ht="15.0" customHeight="1">
      <c r="A801" s="62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ht="15.0" customHeight="1">
      <c r="A802" s="62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ht="15.0" customHeight="1">
      <c r="A803" s="62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ht="15.0" customHeight="1">
      <c r="A804" s="62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ht="15.0" customHeight="1">
      <c r="A805" s="62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ht="15.0" customHeight="1">
      <c r="A806" s="62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ht="15.0" customHeight="1">
      <c r="A807" s="62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ht="15.0" customHeight="1">
      <c r="A808" s="62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ht="15.0" customHeight="1">
      <c r="A809" s="62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ht="15.0" customHeight="1">
      <c r="A810" s="62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ht="15.0" customHeight="1">
      <c r="A811" s="62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ht="15.0" customHeight="1">
      <c r="A812" s="62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ht="15.0" customHeight="1">
      <c r="A813" s="62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ht="15.0" customHeight="1">
      <c r="A814" s="62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ht="15.0" customHeight="1">
      <c r="A815" s="62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ht="15.0" customHeight="1">
      <c r="A816" s="62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ht="15.0" customHeight="1">
      <c r="A817" s="62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ht="15.0" customHeight="1">
      <c r="A818" s="62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ht="15.0" customHeight="1">
      <c r="A819" s="62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ht="15.0" customHeight="1">
      <c r="A820" s="62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ht="15.0" customHeight="1">
      <c r="A821" s="62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ht="15.0" customHeight="1">
      <c r="A822" s="62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ht="15.0" customHeight="1">
      <c r="A823" s="62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ht="15.0" customHeight="1">
      <c r="A824" s="62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ht="15.0" customHeight="1">
      <c r="A825" s="62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ht="15.0" customHeight="1">
      <c r="A826" s="62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ht="15.0" customHeight="1">
      <c r="A827" s="62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ht="15.0" customHeight="1">
      <c r="A828" s="62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ht="15.0" customHeight="1">
      <c r="A829" s="62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ht="15.0" customHeight="1">
      <c r="A830" s="62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ht="15.0" customHeight="1">
      <c r="A831" s="62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ht="15.0" customHeight="1">
      <c r="A832" s="62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ht="15.0" customHeight="1">
      <c r="A833" s="62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ht="15.0" customHeight="1">
      <c r="A834" s="62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ht="15.0" customHeight="1">
      <c r="A835" s="62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ht="15.0" customHeight="1">
      <c r="A836" s="62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ht="15.0" customHeight="1">
      <c r="A837" s="62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ht="15.0" customHeight="1">
      <c r="A838" s="62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ht="15.0" customHeight="1">
      <c r="A839" s="62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ht="15.0" customHeight="1">
      <c r="A840" s="62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ht="15.0" customHeight="1">
      <c r="A841" s="62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ht="15.0" customHeight="1">
      <c r="A842" s="62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ht="15.0" customHeight="1">
      <c r="A843" s="62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ht="15.0" customHeight="1">
      <c r="A844" s="62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ht="15.0" customHeight="1">
      <c r="A845" s="62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ht="15.0" customHeight="1">
      <c r="A846" s="62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ht="15.0" customHeight="1">
      <c r="A847" s="62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ht="15.0" customHeight="1">
      <c r="A848" s="62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ht="15.0" customHeight="1">
      <c r="A849" s="62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ht="15.0" customHeight="1">
      <c r="A850" s="62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ht="15.0" customHeight="1">
      <c r="A851" s="62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ht="15.0" customHeight="1">
      <c r="A852" s="62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ht="15.0" customHeight="1">
      <c r="A853" s="62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ht="15.0" customHeight="1">
      <c r="A854" s="62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ht="15.0" customHeight="1">
      <c r="A855" s="62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ht="15.0" customHeight="1">
      <c r="A856" s="62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ht="15.0" customHeight="1">
      <c r="A857" s="62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ht="15.0" customHeight="1">
      <c r="A858" s="62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ht="15.0" customHeight="1">
      <c r="A859" s="62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ht="15.0" customHeight="1">
      <c r="A860" s="62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ht="15.0" customHeight="1">
      <c r="A861" s="62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ht="15.0" customHeight="1">
      <c r="A862" s="62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ht="15.0" customHeight="1">
      <c r="A863" s="62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ht="15.0" customHeight="1">
      <c r="A864" s="62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ht="15.0" customHeight="1">
      <c r="A865" s="62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ht="15.0" customHeight="1">
      <c r="A866" s="62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ht="15.0" customHeight="1">
      <c r="A867" s="62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ht="15.0" customHeight="1">
      <c r="A868" s="62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ht="15.0" customHeight="1">
      <c r="A869" s="62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ht="15.0" customHeight="1">
      <c r="A870" s="62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ht="15.0" customHeight="1">
      <c r="A871" s="62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ht="15.0" customHeight="1">
      <c r="A872" s="62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ht="15.0" customHeight="1">
      <c r="A873" s="62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ht="15.0" customHeight="1">
      <c r="A874" s="62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ht="15.0" customHeight="1">
      <c r="A875" s="62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ht="15.0" customHeight="1">
      <c r="A876" s="62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ht="15.0" customHeight="1">
      <c r="A877" s="62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ht="15.0" customHeight="1">
      <c r="A878" s="62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ht="15.0" customHeight="1">
      <c r="A879" s="62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ht="15.0" customHeight="1">
      <c r="A880" s="62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ht="15.0" customHeight="1">
      <c r="A881" s="62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ht="15.0" customHeight="1">
      <c r="A882" s="62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ht="15.0" customHeight="1">
      <c r="A883" s="62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ht="15.0" customHeight="1">
      <c r="A884" s="62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ht="15.0" customHeight="1">
      <c r="A885" s="62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ht="15.0" customHeight="1">
      <c r="A886" s="62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ht="15.0" customHeight="1">
      <c r="A887" s="62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ht="15.0" customHeight="1">
      <c r="A888" s="62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ht="15.0" customHeight="1">
      <c r="A889" s="62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ht="15.0" customHeight="1">
      <c r="A890" s="62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ht="15.0" customHeight="1">
      <c r="A891" s="62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ht="15.0" customHeight="1">
      <c r="A892" s="62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ht="15.0" customHeight="1">
      <c r="A893" s="62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ht="15.0" customHeight="1">
      <c r="A894" s="62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ht="15.0" customHeight="1">
      <c r="A895" s="62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ht="15.0" customHeight="1">
      <c r="A896" s="62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ht="15.0" customHeight="1">
      <c r="A897" s="62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ht="15.0" customHeight="1">
      <c r="A898" s="62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ht="15.0" customHeight="1">
      <c r="A899" s="62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ht="15.0" customHeight="1">
      <c r="A900" s="62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ht="15.0" customHeight="1">
      <c r="A901" s="62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ht="15.0" customHeight="1">
      <c r="A902" s="62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ht="15.0" customHeight="1">
      <c r="A903" s="62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ht="15.0" customHeight="1">
      <c r="A904" s="62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ht="15.0" customHeight="1">
      <c r="A905" s="62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ht="15.0" customHeight="1">
      <c r="A906" s="62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ht="15.0" customHeight="1">
      <c r="A907" s="62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ht="15.0" customHeight="1">
      <c r="A908" s="62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ht="15.0" customHeight="1">
      <c r="A909" s="62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ht="15.0" customHeight="1">
      <c r="A910" s="62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ht="15.0" customHeight="1">
      <c r="A911" s="62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ht="15.0" customHeight="1">
      <c r="A912" s="62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ht="15.0" customHeight="1">
      <c r="A913" s="62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ht="15.0" customHeight="1">
      <c r="A914" s="62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ht="15.0" customHeight="1">
      <c r="A915" s="62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ht="15.0" customHeight="1">
      <c r="A916" s="62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ht="15.0" customHeight="1">
      <c r="A917" s="62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ht="15.0" customHeight="1">
      <c r="A918" s="62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ht="15.0" customHeight="1">
      <c r="A919" s="62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ht="15.0" customHeight="1">
      <c r="A920" s="62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ht="15.0" customHeight="1">
      <c r="A921" s="62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ht="15.0" customHeight="1">
      <c r="A922" s="62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ht="15.0" customHeight="1">
      <c r="A923" s="62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ht="15.0" customHeight="1">
      <c r="A924" s="62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ht="15.0" customHeight="1">
      <c r="A925" s="62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ht="15.0" customHeight="1">
      <c r="A926" s="62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ht="15.0" customHeight="1">
      <c r="A927" s="62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ht="15.0" customHeight="1">
      <c r="A928" s="62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ht="15.0" customHeight="1">
      <c r="A929" s="62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ht="15.0" customHeight="1">
      <c r="A930" s="62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ht="15.0" customHeight="1">
      <c r="A931" s="62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ht="15.0" customHeight="1">
      <c r="A932" s="62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ht="15.0" customHeight="1">
      <c r="A933" s="62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ht="15.0" customHeight="1">
      <c r="A934" s="62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ht="15.0" customHeight="1">
      <c r="A935" s="62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ht="15.0" customHeight="1">
      <c r="A936" s="62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ht="15.0" customHeight="1">
      <c r="A937" s="62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ht="15.0" customHeight="1">
      <c r="A938" s="62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ht="15.0" customHeight="1">
      <c r="A939" s="62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ht="15.0" customHeight="1">
      <c r="A940" s="62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ht="15.0" customHeight="1">
      <c r="A941" s="62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ht="15.0" customHeight="1">
      <c r="A942" s="62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ht="15.0" customHeight="1">
      <c r="A943" s="62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ht="15.0" customHeight="1">
      <c r="A944" s="62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ht="15.0" customHeight="1">
      <c r="A945" s="62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ht="15.0" customHeight="1">
      <c r="A946" s="62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ht="15.0" customHeight="1">
      <c r="A947" s="62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ht="15.0" customHeight="1">
      <c r="A948" s="62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ht="15.0" customHeight="1">
      <c r="A949" s="62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ht="15.0" customHeight="1">
      <c r="A950" s="62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ht="15.0" customHeight="1">
      <c r="A951" s="62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ht="15.0" customHeight="1">
      <c r="A952" s="62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ht="15.0" customHeight="1">
      <c r="A953" s="62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ht="15.0" customHeight="1">
      <c r="A954" s="62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ht="15.0" customHeight="1">
      <c r="A955" s="62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ht="15.0" customHeight="1">
      <c r="A956" s="62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ht="15.0" customHeight="1">
      <c r="A957" s="62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ht="15.0" customHeight="1">
      <c r="A958" s="62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ht="15.0" customHeight="1">
      <c r="A959" s="62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ht="15.0" customHeight="1">
      <c r="A960" s="62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ht="15.0" customHeight="1">
      <c r="A961" s="62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ht="15.0" customHeight="1">
      <c r="A962" s="62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ht="15.0" customHeight="1">
      <c r="A963" s="62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ht="15.0" customHeight="1">
      <c r="A964" s="62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ht="15.0" customHeight="1">
      <c r="A965" s="62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ht="15.0" customHeight="1">
      <c r="A966" s="62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ht="15.0" customHeight="1">
      <c r="A967" s="62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ht="15.0" customHeight="1">
      <c r="A968" s="62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ht="15.0" customHeight="1">
      <c r="A969" s="62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ht="15.0" customHeight="1">
      <c r="A970" s="62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ht="15.0" customHeight="1">
      <c r="A971" s="62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ht="15.0" customHeight="1">
      <c r="A972" s="62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ht="15.0" customHeight="1">
      <c r="A973" s="62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ht="15.0" customHeight="1">
      <c r="A974" s="62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ht="15.0" customHeight="1">
      <c r="A975" s="62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ht="15.0" customHeight="1">
      <c r="A976" s="62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ht="15.0" customHeight="1">
      <c r="A977" s="62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ht="15.0" customHeight="1">
      <c r="A978" s="62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ht="15.0" customHeight="1">
      <c r="A979" s="62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ht="15.0" customHeight="1">
      <c r="A980" s="62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ht="15.0" customHeight="1">
      <c r="A981" s="62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ht="15.0" customHeight="1">
      <c r="A982" s="62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ht="15.0" customHeight="1">
      <c r="A983" s="62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ht="15.0" customHeight="1">
      <c r="A984" s="62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ht="15.0" customHeight="1">
      <c r="A985" s="62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ht="15.0" customHeight="1">
      <c r="A986" s="62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ht="15.0" customHeight="1">
      <c r="A987" s="62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ht="15.0" customHeight="1">
      <c r="A988" s="62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ht="15.0" customHeight="1">
      <c r="A989" s="62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ht="15.0" customHeight="1">
      <c r="A990" s="62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ht="15.0" customHeight="1">
      <c r="A991" s="62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ht="15.0" customHeight="1">
      <c r="A992" s="62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ht="15.0" customHeight="1">
      <c r="A993" s="62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ht="15.0" customHeight="1">
      <c r="A994" s="62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ht="15.0" customHeight="1">
      <c r="A995" s="62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ht="15.0" customHeight="1">
      <c r="A996" s="62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ht="15.0" customHeight="1">
      <c r="A997" s="62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ht="15.0" customHeight="1">
      <c r="A998" s="62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ht="15.0" customHeight="1">
      <c r="A999" s="62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ht="15.0" customHeight="1">
      <c r="A1000" s="62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2">
    <mergeCell ref="D8:N8"/>
    <mergeCell ref="L9:N9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1.22" defaultRowHeight="15.0"/>
  <cols>
    <col customWidth="1" min="1" max="4" width="8.56"/>
    <col customWidth="1" min="5" max="5" width="24.44"/>
    <col customWidth="1" min="6" max="6" width="14.22"/>
    <col customWidth="1" min="7" max="7" width="8.56"/>
    <col customWidth="1" min="8" max="8" width="20.44"/>
    <col customWidth="1" min="9" max="26" width="8.56"/>
  </cols>
  <sheetData>
    <row r="1" ht="15.0" customHeight="1">
      <c r="A1" s="92" t="s">
        <v>739</v>
      </c>
      <c r="B1" s="93"/>
      <c r="C1" s="94"/>
      <c r="D1" s="94"/>
      <c r="E1" s="94"/>
      <c r="F1" s="94"/>
      <c r="G1" s="94"/>
      <c r="H1" s="94"/>
      <c r="I1" s="94"/>
      <c r="J1" s="84"/>
      <c r="K1" s="84"/>
      <c r="L1" s="84"/>
      <c r="M1" s="84"/>
      <c r="N1" s="84"/>
      <c r="O1" s="84"/>
      <c r="P1" s="84"/>
      <c r="Q1" s="84"/>
      <c r="R1" s="84"/>
      <c r="S1" s="84"/>
      <c r="T1" s="7"/>
      <c r="U1" s="7"/>
      <c r="V1" s="7"/>
      <c r="W1" s="7"/>
      <c r="X1" s="7"/>
      <c r="Y1" s="7"/>
      <c r="Z1" s="7"/>
    </row>
    <row r="2" ht="15.0" customHeight="1">
      <c r="A2" s="84"/>
      <c r="T2" s="7"/>
      <c r="U2" s="7"/>
      <c r="V2" s="7"/>
      <c r="W2" s="7"/>
      <c r="X2" s="7"/>
      <c r="Y2" s="7"/>
      <c r="Z2" s="7"/>
    </row>
    <row r="3" ht="15.0" customHeight="1">
      <c r="A3" s="84"/>
      <c r="B3" s="84"/>
      <c r="C3" s="84"/>
      <c r="D3" s="84"/>
      <c r="T3" s="7"/>
      <c r="U3" s="7"/>
      <c r="V3" s="7"/>
      <c r="W3" s="7"/>
      <c r="X3" s="7"/>
      <c r="Y3" s="7"/>
      <c r="Z3" s="7"/>
    </row>
    <row r="4" ht="15.0" customHeight="1">
      <c r="A4" s="18" t="s">
        <v>1</v>
      </c>
      <c r="B4" s="96"/>
      <c r="C4" s="18" t="s">
        <v>2</v>
      </c>
      <c r="D4" s="18" t="s">
        <v>45</v>
      </c>
      <c r="E4" s="18" t="s">
        <v>4</v>
      </c>
      <c r="F4" s="18" t="s">
        <v>5</v>
      </c>
      <c r="G4" s="18" t="s">
        <v>650</v>
      </c>
      <c r="H4" s="18" t="s">
        <v>9</v>
      </c>
      <c r="I4" s="18" t="s">
        <v>11</v>
      </c>
      <c r="J4" s="84"/>
      <c r="T4" s="7"/>
      <c r="U4" s="7"/>
      <c r="V4" s="7"/>
      <c r="W4" s="7"/>
      <c r="X4" s="7"/>
      <c r="Y4" s="7"/>
      <c r="Z4" s="7"/>
    </row>
    <row r="5" ht="15.0" customHeight="1">
      <c r="A5" s="84"/>
      <c r="B5" s="84"/>
      <c r="C5" s="84"/>
      <c r="J5" s="84"/>
      <c r="T5" s="7"/>
      <c r="U5" s="7"/>
      <c r="V5" s="7"/>
      <c r="W5" s="7"/>
      <c r="X5" s="7"/>
      <c r="Y5" s="7"/>
      <c r="Z5" s="7"/>
    </row>
    <row r="6" ht="15.0" customHeight="1">
      <c r="A6" s="97" t="s">
        <v>769</v>
      </c>
      <c r="B6" s="99" t="s">
        <v>777</v>
      </c>
      <c r="C6" s="99" t="s">
        <v>30</v>
      </c>
      <c r="D6" s="100" t="s">
        <v>783</v>
      </c>
      <c r="E6" s="99" t="s">
        <v>786</v>
      </c>
      <c r="F6" s="97" t="s">
        <v>788</v>
      </c>
      <c r="G6" s="97" t="s">
        <v>789</v>
      </c>
      <c r="H6" s="100" t="s">
        <v>790</v>
      </c>
      <c r="I6" s="104" t="str">
        <f>HYPERLINK("mailto:jallese@rocketmail.com","jallese@rocketmail.com")</f>
        <v>jallese@rocketmail.com</v>
      </c>
      <c r="J6" s="84"/>
      <c r="T6" s="7"/>
      <c r="U6" s="7"/>
      <c r="V6" s="7"/>
      <c r="W6" s="7"/>
      <c r="X6" s="7"/>
      <c r="Y6" s="7"/>
      <c r="Z6" s="7"/>
    </row>
    <row r="7" ht="15.0" customHeight="1">
      <c r="A7" s="84"/>
      <c r="B7" s="53" t="s">
        <v>793</v>
      </c>
      <c r="C7" s="53" t="s">
        <v>15</v>
      </c>
      <c r="D7" s="64" t="s">
        <v>802</v>
      </c>
      <c r="E7" s="84"/>
      <c r="H7" s="64" t="s">
        <v>803</v>
      </c>
      <c r="I7" s="66" t="str">
        <f>HYPERLINK("mailto:debidoolittle2u@gmail.com","debidoolittle2u@gmail.com")</f>
        <v>debidoolittle2u@gmail.com</v>
      </c>
      <c r="J7" s="84"/>
      <c r="T7" s="7"/>
      <c r="U7" s="7"/>
      <c r="V7" s="7"/>
      <c r="W7" s="7"/>
      <c r="X7" s="7"/>
      <c r="Y7" s="7"/>
      <c r="Z7" s="7"/>
    </row>
    <row r="8" ht="15.0" customHeight="1">
      <c r="A8" s="53" t="s">
        <v>807</v>
      </c>
      <c r="B8" s="53" t="s">
        <v>808</v>
      </c>
      <c r="C8" s="53" t="s">
        <v>30</v>
      </c>
      <c r="D8" s="64" t="s">
        <v>616</v>
      </c>
      <c r="E8" s="84"/>
      <c r="H8" s="64" t="s">
        <v>809</v>
      </c>
      <c r="I8" s="66" t="str">
        <f>HYPERLINK("mailto:lemonbayfl@yahoo.com","lemonbayfl@yahoo.com")</f>
        <v>lemonbayfl@yahoo.com</v>
      </c>
      <c r="J8" s="84"/>
      <c r="T8" s="7"/>
      <c r="U8" s="7"/>
      <c r="V8" s="7"/>
      <c r="W8" s="7"/>
      <c r="X8" s="7"/>
      <c r="Y8" s="7"/>
      <c r="Z8" s="7"/>
    </row>
    <row r="9" ht="15.0" customHeight="1">
      <c r="A9" s="53" t="s">
        <v>810</v>
      </c>
      <c r="B9" s="53" t="s">
        <v>811</v>
      </c>
      <c r="C9" s="53" t="s">
        <v>30</v>
      </c>
      <c r="D9" s="64" t="s">
        <v>812</v>
      </c>
      <c r="E9" s="84"/>
      <c r="H9" s="64" t="s">
        <v>813</v>
      </c>
      <c r="I9" s="66" t="str">
        <f>HYPERLINK("mailto:bassballs5@comcast.net","bassballs5@comcast.net")</f>
        <v>bassballs5@comcast.net</v>
      </c>
      <c r="J9" s="84"/>
      <c r="T9" s="7"/>
      <c r="U9" s="7"/>
      <c r="V9" s="7"/>
      <c r="W9" s="7"/>
      <c r="X9" s="7"/>
      <c r="Y9" s="7"/>
      <c r="Z9" s="7"/>
    </row>
    <row r="10" ht="15.0" customHeight="1">
      <c r="A10" s="84"/>
      <c r="B10" s="107" t="s">
        <v>789</v>
      </c>
      <c r="C10" s="107" t="s">
        <v>25</v>
      </c>
      <c r="D10" s="64" t="s">
        <v>801</v>
      </c>
      <c r="E10" s="108" t="s">
        <v>816</v>
      </c>
      <c r="F10" s="84"/>
      <c r="I10" s="66" t="str">
        <f>HYPERLINK("mailto:jasonleefutch@gmail.com","jasonleefutch@gmail.com")</f>
        <v>jasonleefutch@gmail.com</v>
      </c>
      <c r="J10" s="84"/>
      <c r="T10" s="7"/>
      <c r="U10" s="7"/>
      <c r="V10" s="7"/>
      <c r="W10" s="7"/>
      <c r="X10" s="7"/>
      <c r="Y10" s="7"/>
      <c r="Z10" s="7"/>
    </row>
    <row r="11" ht="15.0" customHeight="1">
      <c r="A11" s="84"/>
      <c r="B11" s="84"/>
      <c r="D11" s="84"/>
      <c r="E11" s="84"/>
      <c r="F11" s="84"/>
      <c r="I11" s="84"/>
      <c r="J11" s="84"/>
      <c r="T11" s="7"/>
      <c r="U11" s="7"/>
      <c r="V11" s="7"/>
      <c r="W11" s="7"/>
      <c r="X11" s="7"/>
      <c r="Y11" s="7"/>
      <c r="Z11" s="7"/>
    </row>
    <row r="12" ht="15.0" customHeight="1">
      <c r="A12" s="97" t="s">
        <v>819</v>
      </c>
      <c r="B12" s="99" t="s">
        <v>820</v>
      </c>
      <c r="C12" s="99" t="s">
        <v>30</v>
      </c>
      <c r="D12" s="100" t="s">
        <v>821</v>
      </c>
      <c r="E12" s="99" t="s">
        <v>786</v>
      </c>
      <c r="F12" s="97" t="s">
        <v>419</v>
      </c>
      <c r="G12" s="97" t="s">
        <v>822</v>
      </c>
      <c r="H12" s="100" t="s">
        <v>823</v>
      </c>
      <c r="I12" s="104" t="str">
        <f>HYPERLINK("mailto:bergeronvl@gmail.com","bergeronvl@gmail.com")</f>
        <v>bergeronvl@gmail.com</v>
      </c>
      <c r="J12" s="84"/>
      <c r="T12" s="7"/>
      <c r="U12" s="7"/>
      <c r="V12" s="7"/>
      <c r="W12" s="7"/>
      <c r="X12" s="7"/>
      <c r="Y12" s="7"/>
      <c r="Z12" s="7"/>
    </row>
    <row r="13" ht="15.0" customHeight="1">
      <c r="A13" s="84"/>
      <c r="B13" s="53" t="s">
        <v>827</v>
      </c>
      <c r="C13" s="53" t="s">
        <v>301</v>
      </c>
      <c r="D13" s="64" t="s">
        <v>828</v>
      </c>
      <c r="E13" s="84"/>
      <c r="I13" s="66" t="str">
        <f>HYPERLINK("mailto:celestehickok@aol.com","celestehickok@aol.com")</f>
        <v>celestehickok@aol.com</v>
      </c>
      <c r="J13" s="84"/>
      <c r="T13" s="7"/>
      <c r="U13" s="7"/>
      <c r="V13" s="7"/>
      <c r="W13" s="7"/>
      <c r="X13" s="7"/>
      <c r="Y13" s="7"/>
      <c r="Z13" s="7"/>
    </row>
    <row r="14" ht="15.0" customHeight="1">
      <c r="A14" s="53" t="s">
        <v>807</v>
      </c>
      <c r="B14" s="53" t="s">
        <v>832</v>
      </c>
      <c r="C14" s="53" t="s">
        <v>15</v>
      </c>
      <c r="D14" s="64" t="s">
        <v>834</v>
      </c>
      <c r="E14" s="84"/>
      <c r="T14" s="7"/>
      <c r="U14" s="7"/>
      <c r="V14" s="7"/>
      <c r="W14" s="7"/>
      <c r="X14" s="7"/>
      <c r="Y14" s="7"/>
      <c r="Z14" s="7"/>
    </row>
    <row r="15" ht="15.0" customHeight="1">
      <c r="A15" s="53" t="s">
        <v>835</v>
      </c>
      <c r="B15" s="53" t="s">
        <v>836</v>
      </c>
      <c r="C15" s="53" t="s">
        <v>15</v>
      </c>
      <c r="D15" s="64" t="s">
        <v>837</v>
      </c>
      <c r="E15" s="84"/>
      <c r="T15" s="7"/>
      <c r="U15" s="7"/>
      <c r="V15" s="7"/>
      <c r="W15" s="7"/>
      <c r="X15" s="7"/>
      <c r="Y15" s="7"/>
      <c r="Z15" s="7"/>
    </row>
    <row r="16" ht="15.0" customHeight="1">
      <c r="A16" s="84"/>
      <c r="B16" s="107" t="s">
        <v>822</v>
      </c>
      <c r="C16" s="107" t="s">
        <v>30</v>
      </c>
      <c r="D16" s="84"/>
      <c r="E16" s="108" t="s">
        <v>838</v>
      </c>
      <c r="F16" s="84"/>
      <c r="T16" s="7"/>
      <c r="U16" s="7"/>
      <c r="V16" s="7"/>
      <c r="W16" s="7"/>
      <c r="X16" s="7"/>
      <c r="Y16" s="7"/>
      <c r="Z16" s="7"/>
    </row>
    <row r="17" ht="15.0" customHeight="1">
      <c r="A17" s="84"/>
      <c r="B17" s="84"/>
      <c r="D17" s="84"/>
      <c r="E17" s="84"/>
      <c r="F17" s="84"/>
      <c r="T17" s="7"/>
      <c r="U17" s="7"/>
      <c r="V17" s="7"/>
      <c r="W17" s="7"/>
      <c r="X17" s="7"/>
      <c r="Y17" s="7"/>
      <c r="Z17" s="7"/>
    </row>
    <row r="18" ht="15.0" customHeight="1">
      <c r="A18" s="97" t="s">
        <v>772</v>
      </c>
      <c r="B18" s="99" t="s">
        <v>666</v>
      </c>
      <c r="C18" s="99" t="s">
        <v>30</v>
      </c>
      <c r="D18" s="100" t="s">
        <v>608</v>
      </c>
      <c r="E18" s="99" t="s">
        <v>786</v>
      </c>
      <c r="F18" s="97" t="s">
        <v>606</v>
      </c>
      <c r="G18" s="97" t="s">
        <v>631</v>
      </c>
      <c r="H18" s="100"/>
      <c r="I18" s="104" t="str">
        <f>HYPERLINK("mailto:shouser177@gmail.com","shouser177@gmail.com")</f>
        <v>shouser177@gmail.com</v>
      </c>
      <c r="J18" s="84"/>
      <c r="T18" s="7"/>
      <c r="U18" s="7"/>
      <c r="V18" s="7"/>
      <c r="W18" s="7"/>
      <c r="X18" s="7"/>
      <c r="Y18" s="7"/>
      <c r="Z18" s="7"/>
    </row>
    <row r="19" ht="15.0" customHeight="1">
      <c r="A19" s="84"/>
      <c r="B19" s="53" t="s">
        <v>841</v>
      </c>
      <c r="C19" s="53" t="s">
        <v>30</v>
      </c>
      <c r="D19" s="64" t="s">
        <v>843</v>
      </c>
      <c r="E19" s="84"/>
      <c r="T19" s="7"/>
      <c r="U19" s="7"/>
      <c r="V19" s="7"/>
      <c r="W19" s="7"/>
      <c r="X19" s="7"/>
      <c r="Y19" s="7"/>
      <c r="Z19" s="7"/>
    </row>
    <row r="20" ht="15.0" customHeight="1">
      <c r="A20" s="84"/>
      <c r="B20" s="53" t="s">
        <v>780</v>
      </c>
      <c r="C20" s="53" t="s">
        <v>23</v>
      </c>
      <c r="D20" s="64" t="s">
        <v>843</v>
      </c>
      <c r="E20" s="84"/>
      <c r="T20" s="7"/>
      <c r="U20" s="7"/>
      <c r="V20" s="7"/>
      <c r="W20" s="7"/>
      <c r="X20" s="7"/>
      <c r="Y20" s="7"/>
      <c r="Z20" s="7"/>
    </row>
    <row r="21" ht="15.0" customHeight="1">
      <c r="A21" s="84"/>
      <c r="B21" s="53" t="s">
        <v>845</v>
      </c>
      <c r="C21" s="53" t="s">
        <v>23</v>
      </c>
      <c r="D21" s="64" t="s">
        <v>843</v>
      </c>
      <c r="E21" s="84"/>
      <c r="T21" s="7"/>
      <c r="U21" s="7"/>
      <c r="V21" s="7"/>
      <c r="W21" s="7"/>
      <c r="X21" s="7"/>
      <c r="Y21" s="7"/>
      <c r="Z21" s="7"/>
    </row>
    <row r="22" ht="15.0" customHeight="1">
      <c r="A22" s="84"/>
      <c r="B22" s="107" t="s">
        <v>631</v>
      </c>
      <c r="C22" s="107" t="s">
        <v>23</v>
      </c>
      <c r="D22" s="64" t="s">
        <v>774</v>
      </c>
      <c r="E22" s="84"/>
      <c r="T22" s="7"/>
      <c r="U22" s="7"/>
      <c r="V22" s="7"/>
      <c r="W22" s="7"/>
      <c r="X22" s="7"/>
      <c r="Y22" s="7"/>
      <c r="Z22" s="7"/>
    </row>
    <row r="23" ht="15.0" customHeight="1">
      <c r="A23" s="84"/>
      <c r="B23" s="84"/>
      <c r="D23" s="84"/>
      <c r="T23" s="7"/>
      <c r="U23" s="7"/>
      <c r="V23" s="7"/>
      <c r="W23" s="7"/>
      <c r="X23" s="7"/>
      <c r="Y23" s="7"/>
      <c r="Z23" s="7"/>
    </row>
    <row r="24" ht="15.0" customHeight="1">
      <c r="A24" s="97" t="s">
        <v>846</v>
      </c>
      <c r="B24" s="99" t="s">
        <v>847</v>
      </c>
      <c r="C24" s="99" t="s">
        <v>301</v>
      </c>
      <c r="D24" s="100" t="s">
        <v>848</v>
      </c>
      <c r="E24" s="99" t="s">
        <v>786</v>
      </c>
      <c r="F24" s="97" t="s">
        <v>843</v>
      </c>
      <c r="G24" s="97" t="s">
        <v>849</v>
      </c>
      <c r="H24" s="100" t="s">
        <v>851</v>
      </c>
      <c r="I24" s="100"/>
      <c r="J24" s="84"/>
      <c r="T24" s="7"/>
      <c r="U24" s="7"/>
      <c r="V24" s="7"/>
      <c r="W24" s="7"/>
      <c r="X24" s="7"/>
      <c r="Y24" s="7"/>
      <c r="Z24" s="7"/>
    </row>
    <row r="25" ht="15.0" customHeight="1">
      <c r="A25" s="84"/>
      <c r="B25" s="53" t="s">
        <v>409</v>
      </c>
      <c r="C25" s="53" t="s">
        <v>301</v>
      </c>
      <c r="D25" s="64" t="s">
        <v>852</v>
      </c>
      <c r="E25" s="84"/>
      <c r="H25" s="64" t="s">
        <v>854</v>
      </c>
      <c r="I25" s="84"/>
      <c r="T25" s="7"/>
      <c r="U25" s="7"/>
      <c r="V25" s="7"/>
      <c r="W25" s="7"/>
      <c r="X25" s="7"/>
      <c r="Y25" s="7"/>
      <c r="Z25" s="7"/>
    </row>
    <row r="26" ht="15.0" customHeight="1">
      <c r="A26" s="53" t="s">
        <v>855</v>
      </c>
      <c r="B26" s="53" t="s">
        <v>680</v>
      </c>
      <c r="C26" s="53" t="s">
        <v>15</v>
      </c>
      <c r="D26" s="64" t="s">
        <v>856</v>
      </c>
      <c r="E26" s="84"/>
      <c r="H26" s="64" t="s">
        <v>857</v>
      </c>
      <c r="I26" s="66" t="str">
        <f>HYPERLINK("mailto:sealefamilysales@gmail.com","sealefamilysales@gmail.com")</f>
        <v>sealefamilysales@gmail.com</v>
      </c>
      <c r="J26" s="84"/>
      <c r="T26" s="7"/>
      <c r="U26" s="7"/>
      <c r="V26" s="7"/>
      <c r="W26" s="7"/>
      <c r="X26" s="7"/>
      <c r="Y26" s="7"/>
      <c r="Z26" s="7"/>
    </row>
    <row r="27" ht="15.0" customHeight="1">
      <c r="A27" s="84"/>
      <c r="B27" s="53" t="s">
        <v>843</v>
      </c>
      <c r="C27" s="84"/>
      <c r="T27" s="7"/>
      <c r="U27" s="7"/>
      <c r="V27" s="7"/>
      <c r="W27" s="7"/>
      <c r="X27" s="7"/>
      <c r="Y27" s="7"/>
      <c r="Z27" s="7"/>
    </row>
    <row r="28" ht="15.0" customHeight="1">
      <c r="A28" s="84"/>
      <c r="B28" s="107" t="s">
        <v>849</v>
      </c>
      <c r="C28" s="107" t="s">
        <v>23</v>
      </c>
      <c r="D28" s="64" t="s">
        <v>212</v>
      </c>
      <c r="E28" s="108" t="s">
        <v>855</v>
      </c>
      <c r="F28" s="84"/>
      <c r="I28" s="66" t="str">
        <f>HYPERLINK("mailto:cclark462@gmail.com","cclark462@gmail.com")</f>
        <v>cclark462@gmail.com</v>
      </c>
      <c r="J28" s="84"/>
      <c r="T28" s="7"/>
      <c r="U28" s="7"/>
      <c r="V28" s="7"/>
      <c r="W28" s="7"/>
      <c r="X28" s="7"/>
      <c r="Y28" s="7"/>
      <c r="Z28" s="7"/>
    </row>
    <row r="29" ht="15.0" customHeight="1">
      <c r="A29" s="84"/>
      <c r="B29" s="84"/>
      <c r="D29" s="84"/>
      <c r="E29" s="84"/>
      <c r="F29" s="84"/>
      <c r="I29" s="84"/>
      <c r="J29" s="84"/>
      <c r="T29" s="7"/>
      <c r="U29" s="7"/>
      <c r="V29" s="7"/>
      <c r="W29" s="7"/>
      <c r="X29" s="7"/>
      <c r="Y29" s="7"/>
      <c r="Z29" s="7"/>
    </row>
    <row r="30" ht="15.0" customHeight="1">
      <c r="A30" s="97" t="s">
        <v>861</v>
      </c>
      <c r="B30" s="99" t="s">
        <v>862</v>
      </c>
      <c r="C30" s="99" t="s">
        <v>15</v>
      </c>
      <c r="D30" s="100" t="s">
        <v>754</v>
      </c>
      <c r="E30" s="99" t="s">
        <v>786</v>
      </c>
      <c r="F30" s="97" t="s">
        <v>863</v>
      </c>
      <c r="G30" s="97" t="s">
        <v>756</v>
      </c>
      <c r="H30" s="100" t="s">
        <v>864</v>
      </c>
      <c r="I30" s="104" t="str">
        <f>HYPERLINK("mailto:shannon.crawford@att.net","shannon.crawford@att.net")</f>
        <v>shannon.crawford@att.net</v>
      </c>
      <c r="J30" s="84"/>
      <c r="T30" s="7"/>
      <c r="U30" s="7"/>
      <c r="V30" s="7"/>
      <c r="W30" s="7"/>
      <c r="X30" s="7"/>
      <c r="Y30" s="7"/>
      <c r="Z30" s="7"/>
    </row>
    <row r="31" ht="15.0" customHeight="1">
      <c r="A31" s="84"/>
      <c r="B31" s="53" t="s">
        <v>766</v>
      </c>
      <c r="C31" s="53" t="s">
        <v>30</v>
      </c>
      <c r="D31" s="64" t="s">
        <v>767</v>
      </c>
      <c r="E31" s="84"/>
      <c r="T31" s="7"/>
      <c r="U31" s="7"/>
      <c r="V31" s="7"/>
      <c r="W31" s="7"/>
      <c r="X31" s="7"/>
      <c r="Y31" s="7"/>
      <c r="Z31" s="7"/>
    </row>
    <row r="32" ht="15.0" customHeight="1">
      <c r="A32" s="53" t="s">
        <v>867</v>
      </c>
      <c r="B32" s="53" t="s">
        <v>763</v>
      </c>
      <c r="C32" s="53" t="s">
        <v>15</v>
      </c>
      <c r="D32" s="64" t="s">
        <v>764</v>
      </c>
      <c r="E32" s="84"/>
      <c r="T32" s="7"/>
      <c r="U32" s="7"/>
      <c r="V32" s="7"/>
      <c r="W32" s="7"/>
      <c r="X32" s="7"/>
      <c r="Y32" s="7"/>
      <c r="Z32" s="7"/>
    </row>
    <row r="33" ht="15.0" customHeight="1">
      <c r="A33" s="84"/>
      <c r="B33" s="53" t="s">
        <v>757</v>
      </c>
      <c r="C33" s="53" t="s">
        <v>30</v>
      </c>
      <c r="D33" s="64" t="s">
        <v>758</v>
      </c>
      <c r="E33" s="84"/>
      <c r="T33" s="7"/>
      <c r="U33" s="7"/>
      <c r="V33" s="7"/>
      <c r="W33" s="7"/>
      <c r="X33" s="7"/>
      <c r="Y33" s="7"/>
      <c r="Z33" s="7"/>
    </row>
    <row r="34" ht="15.0" customHeight="1">
      <c r="A34" s="84"/>
      <c r="B34" s="107" t="s">
        <v>756</v>
      </c>
      <c r="C34" s="107" t="s">
        <v>23</v>
      </c>
      <c r="D34" s="64" t="s">
        <v>868</v>
      </c>
      <c r="E34" s="108" t="s">
        <v>867</v>
      </c>
      <c r="F34" s="84"/>
      <c r="I34" s="66" t="str">
        <f>HYPERLINK("mailto:bradliston@gmail.com","bradliston@gmail.com")</f>
        <v>bradliston@gmail.com</v>
      </c>
      <c r="J34" s="84"/>
      <c r="T34" s="7"/>
      <c r="U34" s="7"/>
      <c r="V34" s="7"/>
      <c r="W34" s="7"/>
      <c r="X34" s="7"/>
      <c r="Y34" s="7"/>
      <c r="Z34" s="7"/>
    </row>
    <row r="35" ht="15.0" customHeight="1">
      <c r="A35" s="84"/>
      <c r="B35" s="84"/>
      <c r="D35" s="84"/>
      <c r="E35" s="84"/>
      <c r="F35" s="84"/>
      <c r="I35" s="84"/>
      <c r="J35" s="84"/>
      <c r="T35" s="7"/>
      <c r="U35" s="7"/>
      <c r="V35" s="7"/>
      <c r="W35" s="7"/>
      <c r="X35" s="7"/>
      <c r="Y35" s="7"/>
      <c r="Z35" s="7"/>
    </row>
    <row r="36" ht="15.0" customHeight="1">
      <c r="A36" s="97" t="s">
        <v>869</v>
      </c>
      <c r="B36" s="99" t="s">
        <v>870</v>
      </c>
      <c r="C36" s="99" t="s">
        <v>23</v>
      </c>
      <c r="D36" s="100" t="s">
        <v>843</v>
      </c>
      <c r="E36" s="99" t="s">
        <v>871</v>
      </c>
      <c r="F36" s="97" t="s">
        <v>281</v>
      </c>
      <c r="G36" s="97" t="s">
        <v>872</v>
      </c>
      <c r="H36" s="100" t="s">
        <v>873</v>
      </c>
      <c r="I36" s="104" t="str">
        <f>HYPERLINK("mailto:ashpash102@gmail.com","ashpash102@gmail.com")</f>
        <v>ashpash102@gmail.com</v>
      </c>
      <c r="J36" s="84"/>
      <c r="T36" s="7"/>
      <c r="U36" s="7"/>
      <c r="V36" s="7"/>
      <c r="W36" s="7"/>
      <c r="X36" s="7"/>
      <c r="Y36" s="7"/>
      <c r="Z36" s="7"/>
    </row>
    <row r="37" ht="15.0" customHeight="1">
      <c r="A37" s="84"/>
      <c r="B37" s="53" t="s">
        <v>875</v>
      </c>
      <c r="C37" s="53" t="s">
        <v>30</v>
      </c>
      <c r="D37" s="64" t="s">
        <v>876</v>
      </c>
      <c r="E37" s="84"/>
      <c r="H37" s="64" t="s">
        <v>877</v>
      </c>
      <c r="I37" s="84"/>
      <c r="T37" s="7"/>
      <c r="U37" s="7"/>
      <c r="V37" s="7"/>
      <c r="W37" s="7"/>
      <c r="X37" s="7"/>
      <c r="Y37" s="7"/>
      <c r="Z37" s="7"/>
    </row>
    <row r="38" ht="15.0" customHeight="1">
      <c r="A38" s="84"/>
      <c r="B38" s="53" t="s">
        <v>126</v>
      </c>
      <c r="C38" s="53" t="s">
        <v>23</v>
      </c>
      <c r="D38" s="64" t="s">
        <v>878</v>
      </c>
      <c r="E38" s="84"/>
      <c r="H38" s="64" t="s">
        <v>880</v>
      </c>
      <c r="I38" s="84"/>
      <c r="T38" s="7"/>
      <c r="U38" s="7"/>
      <c r="V38" s="7"/>
      <c r="W38" s="7"/>
      <c r="X38" s="7"/>
      <c r="Y38" s="7"/>
      <c r="Z38" s="7"/>
    </row>
    <row r="39" ht="15.0" customHeight="1">
      <c r="A39" s="84"/>
      <c r="B39" s="53" t="s">
        <v>881</v>
      </c>
      <c r="C39" s="53" t="s">
        <v>30</v>
      </c>
      <c r="D39" s="64" t="s">
        <v>843</v>
      </c>
      <c r="E39" s="84"/>
      <c r="H39" s="64" t="s">
        <v>877</v>
      </c>
      <c r="I39" s="84"/>
      <c r="T39" s="7"/>
      <c r="U39" s="7"/>
      <c r="V39" s="7"/>
      <c r="W39" s="7"/>
      <c r="X39" s="7"/>
      <c r="Y39" s="7"/>
      <c r="Z39" s="7"/>
    </row>
    <row r="40" ht="15.0" customHeight="1">
      <c r="A40" s="84"/>
      <c r="B40" s="107" t="s">
        <v>872</v>
      </c>
      <c r="C40" s="107" t="s">
        <v>23</v>
      </c>
      <c r="D40" s="64" t="s">
        <v>876</v>
      </c>
      <c r="E40" s="84"/>
      <c r="T40" s="7"/>
      <c r="U40" s="7"/>
      <c r="V40" s="7"/>
      <c r="W40" s="7"/>
      <c r="X40" s="7"/>
      <c r="Y40" s="7"/>
      <c r="Z40" s="7"/>
    </row>
    <row r="41" ht="15.0" customHeight="1">
      <c r="A41" s="84"/>
      <c r="B41" s="84"/>
      <c r="L41" s="84"/>
      <c r="T41" s="7"/>
      <c r="U41" s="7"/>
      <c r="V41" s="7"/>
      <c r="W41" s="7"/>
      <c r="X41" s="7"/>
      <c r="Y41" s="7"/>
      <c r="Z41" s="7"/>
    </row>
    <row r="42" ht="15.0" customHeight="1">
      <c r="A42" s="97" t="s">
        <v>885</v>
      </c>
      <c r="B42" s="99" t="s">
        <v>886</v>
      </c>
      <c r="C42" s="99" t="s">
        <v>25</v>
      </c>
      <c r="D42" s="100" t="s">
        <v>731</v>
      </c>
      <c r="E42" s="99" t="s">
        <v>786</v>
      </c>
      <c r="F42" s="97" t="s">
        <v>265</v>
      </c>
      <c r="G42" s="97" t="s">
        <v>887</v>
      </c>
      <c r="H42" s="100" t="s">
        <v>888</v>
      </c>
      <c r="I42" s="104" t="str">
        <f>HYPERLINK("mailto:captaindickiecoleman@hotmail.com","captaindickiecoleman@hotmail.com")</f>
        <v>captaindickiecoleman@hotmail.com</v>
      </c>
      <c r="J42" s="84"/>
      <c r="T42" s="7"/>
      <c r="U42" s="7"/>
      <c r="V42" s="7"/>
      <c r="W42" s="7"/>
      <c r="X42" s="7"/>
      <c r="Y42" s="7"/>
      <c r="Z42" s="7"/>
    </row>
    <row r="43" ht="15.0" customHeight="1">
      <c r="A43" s="84"/>
      <c r="B43" s="53" t="s">
        <v>120</v>
      </c>
      <c r="C43" s="53" t="s">
        <v>30</v>
      </c>
      <c r="D43" s="84"/>
      <c r="H43" s="64" t="s">
        <v>890</v>
      </c>
      <c r="I43" s="84"/>
      <c r="T43" s="7"/>
      <c r="U43" s="7"/>
      <c r="V43" s="7"/>
      <c r="W43" s="7"/>
      <c r="X43" s="7"/>
      <c r="Y43" s="7"/>
      <c r="Z43" s="7"/>
    </row>
    <row r="44" ht="15.0" customHeight="1">
      <c r="A44" s="84"/>
      <c r="B44" s="53" t="s">
        <v>121</v>
      </c>
      <c r="C44" s="53" t="s">
        <v>30</v>
      </c>
      <c r="D44" s="64" t="s">
        <v>891</v>
      </c>
      <c r="E44" s="84"/>
      <c r="H44" s="64" t="s">
        <v>893</v>
      </c>
      <c r="I44" s="66" t="str">
        <f>HYPERLINK("mailto:cappyj@embarqmail.com","cappyj@embarqmail.com")</f>
        <v>cappyj@embarqmail.com</v>
      </c>
      <c r="J44" s="84"/>
      <c r="T44" s="7"/>
      <c r="U44" s="7"/>
      <c r="V44" s="7"/>
      <c r="W44" s="7"/>
      <c r="X44" s="7"/>
      <c r="Y44" s="7"/>
      <c r="Z44" s="7"/>
    </row>
    <row r="45" ht="15.0" customHeight="1">
      <c r="A45" s="84"/>
      <c r="B45" s="53" t="s">
        <v>896</v>
      </c>
      <c r="C45" s="53" t="s">
        <v>15</v>
      </c>
      <c r="D45" s="64" t="s">
        <v>678</v>
      </c>
      <c r="E45" s="84"/>
      <c r="H45" s="64" t="s">
        <v>677</v>
      </c>
      <c r="I45" s="84"/>
      <c r="T45" s="7"/>
      <c r="U45" s="7"/>
      <c r="V45" s="7"/>
      <c r="W45" s="7"/>
      <c r="X45" s="7"/>
      <c r="Y45" s="7"/>
      <c r="Z45" s="7"/>
    </row>
    <row r="46" ht="15.0" customHeight="1">
      <c r="A46" s="84"/>
      <c r="B46" s="107" t="s">
        <v>887</v>
      </c>
      <c r="C46" s="107" t="s">
        <v>25</v>
      </c>
      <c r="D46" s="64" t="s">
        <v>731</v>
      </c>
      <c r="E46" s="84"/>
      <c r="T46" s="7"/>
      <c r="U46" s="7"/>
      <c r="V46" s="7"/>
      <c r="W46" s="7"/>
      <c r="X46" s="7"/>
      <c r="Y46" s="7"/>
      <c r="Z46" s="7"/>
    </row>
    <row r="47" ht="15.0" customHeight="1">
      <c r="A47" s="84"/>
      <c r="B47" s="84"/>
      <c r="D47" s="84"/>
      <c r="T47" s="7"/>
      <c r="U47" s="7"/>
      <c r="V47" s="7"/>
      <c r="W47" s="7"/>
      <c r="X47" s="7"/>
      <c r="Y47" s="7"/>
      <c r="Z47" s="7"/>
    </row>
    <row r="48" ht="15.0" customHeight="1">
      <c r="A48" s="97" t="s">
        <v>899</v>
      </c>
      <c r="B48" s="99" t="s">
        <v>900</v>
      </c>
      <c r="C48" s="100"/>
      <c r="D48" s="100" t="s">
        <v>901</v>
      </c>
      <c r="E48" s="99" t="s">
        <v>786</v>
      </c>
      <c r="F48" s="97" t="s">
        <v>902</v>
      </c>
      <c r="G48" s="97" t="s">
        <v>903</v>
      </c>
      <c r="H48" s="111"/>
      <c r="I48" s="93"/>
      <c r="J48" s="84"/>
      <c r="T48" s="7"/>
      <c r="U48" s="7"/>
      <c r="V48" s="7"/>
      <c r="W48" s="7"/>
      <c r="X48" s="7"/>
      <c r="Y48" s="7"/>
      <c r="Z48" s="7"/>
    </row>
    <row r="49" ht="15.0" customHeight="1">
      <c r="A49" s="84"/>
      <c r="T49" s="7"/>
      <c r="U49" s="7"/>
      <c r="V49" s="7"/>
      <c r="W49" s="7"/>
      <c r="X49" s="7"/>
      <c r="Y49" s="7"/>
      <c r="Z49" s="7"/>
    </row>
    <row r="50" ht="15.0" customHeight="1">
      <c r="A50" s="84"/>
      <c r="T50" s="7"/>
      <c r="U50" s="7"/>
      <c r="V50" s="7"/>
      <c r="W50" s="7"/>
      <c r="X50" s="7"/>
      <c r="Y50" s="7"/>
      <c r="Z50" s="7"/>
    </row>
    <row r="51" ht="15.0" customHeight="1">
      <c r="A51" s="84"/>
      <c r="T51" s="7"/>
      <c r="U51" s="7"/>
      <c r="V51" s="7"/>
      <c r="W51" s="7"/>
      <c r="X51" s="7"/>
      <c r="Y51" s="7"/>
      <c r="Z51" s="7"/>
    </row>
    <row r="52" ht="15.0" customHeight="1">
      <c r="A52" s="84"/>
      <c r="B52" s="107" t="s">
        <v>903</v>
      </c>
      <c r="C52" s="107" t="s">
        <v>15</v>
      </c>
      <c r="D52" s="64" t="s">
        <v>254</v>
      </c>
      <c r="E52" s="84"/>
      <c r="I52" s="66" t="str">
        <f>HYPERLINK("mailto:caotchad6@gmail.com","caotchad6@gmail.com")</f>
        <v>caotchad6@gmail.com</v>
      </c>
      <c r="J52" s="84"/>
      <c r="T52" s="7"/>
      <c r="U52" s="7"/>
      <c r="V52" s="7"/>
      <c r="W52" s="7"/>
      <c r="X52" s="7"/>
      <c r="Y52" s="7"/>
      <c r="Z52" s="7"/>
    </row>
    <row r="53" ht="15.0" customHeight="1">
      <c r="A53" s="84"/>
      <c r="B53" s="84"/>
      <c r="D53" s="84"/>
      <c r="I53" s="84"/>
      <c r="J53" s="84"/>
      <c r="T53" s="7"/>
      <c r="U53" s="7"/>
      <c r="V53" s="7"/>
      <c r="W53" s="7"/>
      <c r="X53" s="7"/>
      <c r="Y53" s="7"/>
      <c r="Z53" s="7"/>
    </row>
    <row r="54" ht="15.0" customHeight="1">
      <c r="A54" s="97" t="s">
        <v>911</v>
      </c>
      <c r="B54" s="99" t="s">
        <v>912</v>
      </c>
      <c r="C54" s="99"/>
      <c r="D54" s="100" t="s">
        <v>913</v>
      </c>
      <c r="E54" s="99" t="s">
        <v>786</v>
      </c>
      <c r="F54" s="97" t="s">
        <v>914</v>
      </c>
      <c r="G54" s="97" t="s">
        <v>915</v>
      </c>
      <c r="H54" s="111"/>
      <c r="I54" s="93"/>
      <c r="J54" s="84"/>
      <c r="T54" s="7"/>
      <c r="U54" s="7"/>
      <c r="V54" s="7"/>
      <c r="W54" s="7"/>
      <c r="X54" s="7"/>
      <c r="Y54" s="7"/>
      <c r="Z54" s="7"/>
    </row>
    <row r="55" ht="15.0" customHeight="1">
      <c r="A55" s="84"/>
      <c r="T55" s="7"/>
      <c r="U55" s="7"/>
      <c r="V55" s="7"/>
      <c r="W55" s="7"/>
      <c r="X55" s="7"/>
      <c r="Y55" s="7"/>
      <c r="Z55" s="7"/>
    </row>
    <row r="56" ht="15.0" customHeight="1">
      <c r="A56" s="84"/>
      <c r="T56" s="7"/>
      <c r="U56" s="7"/>
      <c r="V56" s="7"/>
      <c r="W56" s="7"/>
      <c r="X56" s="7"/>
      <c r="Y56" s="7"/>
      <c r="Z56" s="7"/>
    </row>
    <row r="57" ht="15.0" customHeight="1">
      <c r="A57" s="84"/>
      <c r="T57" s="7"/>
      <c r="U57" s="7"/>
      <c r="V57" s="7"/>
      <c r="W57" s="7"/>
      <c r="X57" s="7"/>
      <c r="Y57" s="7"/>
      <c r="Z57" s="7"/>
    </row>
    <row r="58" ht="15.0" customHeight="1">
      <c r="A58" s="84"/>
      <c r="B58" s="107" t="s">
        <v>915</v>
      </c>
      <c r="C58" s="107" t="s">
        <v>15</v>
      </c>
      <c r="D58" s="64" t="s">
        <v>918</v>
      </c>
      <c r="E58" s="84"/>
      <c r="T58" s="7"/>
      <c r="U58" s="7"/>
      <c r="V58" s="7"/>
      <c r="W58" s="7"/>
      <c r="X58" s="7"/>
      <c r="Y58" s="7"/>
      <c r="Z58" s="7"/>
    </row>
    <row r="59" ht="15.0" customHeight="1">
      <c r="A59" s="84"/>
      <c r="B59" s="84"/>
      <c r="D59" s="84"/>
      <c r="T59" s="7"/>
      <c r="U59" s="7"/>
      <c r="V59" s="7"/>
      <c r="W59" s="7"/>
      <c r="X59" s="7"/>
      <c r="Y59" s="7"/>
      <c r="Z59" s="7"/>
    </row>
    <row r="60" ht="15.0" customHeight="1">
      <c r="A60" s="97" t="s">
        <v>920</v>
      </c>
      <c r="B60" s="99" t="s">
        <v>921</v>
      </c>
      <c r="C60" s="99" t="s">
        <v>301</v>
      </c>
      <c r="D60" s="100" t="s">
        <v>922</v>
      </c>
      <c r="E60" s="99" t="s">
        <v>786</v>
      </c>
      <c r="F60" s="97" t="s">
        <v>923</v>
      </c>
      <c r="G60" s="97" t="s">
        <v>924</v>
      </c>
      <c r="H60" s="100" t="s">
        <v>926</v>
      </c>
      <c r="I60" s="104" t="str">
        <f>HYPERLINK("mailto:lpcrocker@yahoo.com","lpcrocker@yahoo.com")</f>
        <v>lpcrocker@yahoo.com</v>
      </c>
      <c r="J60" s="84"/>
      <c r="T60" s="7"/>
      <c r="U60" s="7"/>
      <c r="V60" s="7"/>
      <c r="W60" s="7"/>
      <c r="X60" s="7"/>
      <c r="Y60" s="7"/>
      <c r="Z60" s="7"/>
    </row>
    <row r="61" ht="15.0" customHeight="1">
      <c r="A61" s="84"/>
      <c r="B61" s="53" t="s">
        <v>930</v>
      </c>
      <c r="C61" s="53" t="s">
        <v>301</v>
      </c>
      <c r="D61" s="64" t="s">
        <v>931</v>
      </c>
      <c r="E61" s="84"/>
      <c r="H61" s="64" t="s">
        <v>933</v>
      </c>
      <c r="I61" s="66" t="str">
        <f>HYPERLINK("mailto:jen.belmont@gmail.com","jen.belmont@gmail.com")</f>
        <v>jen.belmont@gmail.com</v>
      </c>
      <c r="J61" s="84"/>
      <c r="T61" s="7"/>
      <c r="U61" s="7"/>
      <c r="V61" s="7"/>
      <c r="W61" s="7"/>
      <c r="X61" s="7"/>
      <c r="Y61" s="7"/>
      <c r="Z61" s="7"/>
    </row>
    <row r="62" ht="15.0" customHeight="1">
      <c r="A62" s="53" t="s">
        <v>807</v>
      </c>
      <c r="B62" s="53" t="s">
        <v>494</v>
      </c>
      <c r="C62" s="53" t="s">
        <v>15</v>
      </c>
      <c r="D62" s="64" t="s">
        <v>936</v>
      </c>
      <c r="E62" s="84"/>
      <c r="H62" s="64" t="s">
        <v>937</v>
      </c>
      <c r="I62" s="66" t="str">
        <f>HYPERLINK("mailto:chantel.spurgeon@gmail.com","chantel.spurgeon@gmail.com")</f>
        <v>chantel.spurgeon@gmail.com</v>
      </c>
      <c r="J62" s="84"/>
      <c r="T62" s="7"/>
      <c r="U62" s="7"/>
      <c r="V62" s="7"/>
      <c r="W62" s="7"/>
      <c r="X62" s="7"/>
      <c r="Y62" s="7"/>
      <c r="Z62" s="7"/>
    </row>
    <row r="63" ht="15.0" customHeight="1">
      <c r="A63" s="53" t="s">
        <v>939</v>
      </c>
      <c r="B63" s="53" t="s">
        <v>184</v>
      </c>
      <c r="C63" s="84"/>
      <c r="T63" s="7"/>
      <c r="U63" s="7"/>
      <c r="V63" s="7"/>
      <c r="W63" s="7"/>
      <c r="X63" s="7"/>
      <c r="Y63" s="7"/>
      <c r="Z63" s="7"/>
    </row>
    <row r="64" ht="15.0" customHeight="1">
      <c r="A64" s="84"/>
      <c r="B64" s="107" t="s">
        <v>924</v>
      </c>
      <c r="C64" s="107" t="s">
        <v>25</v>
      </c>
      <c r="D64" s="64" t="s">
        <v>176</v>
      </c>
      <c r="E64" s="108" t="s">
        <v>940</v>
      </c>
      <c r="F64" s="84"/>
      <c r="I64" s="66" t="str">
        <f>HYPERLINK("mailto:shannon@shortdriftcharters.com","shannon@shortdriftcharters.com")</f>
        <v>shannon@shortdriftcharters.com</v>
      </c>
      <c r="J64" s="84"/>
      <c r="T64" s="7"/>
      <c r="U64" s="7"/>
      <c r="V64" s="7"/>
      <c r="W64" s="7"/>
      <c r="X64" s="7"/>
      <c r="Y64" s="7"/>
      <c r="Z64" s="7"/>
    </row>
    <row r="65" ht="15.0" customHeight="1">
      <c r="A65" s="84"/>
      <c r="B65" s="84"/>
      <c r="D65" s="84"/>
      <c r="E65" s="84"/>
      <c r="F65" s="84"/>
      <c r="I65" s="84"/>
      <c r="J65" s="84"/>
      <c r="T65" s="7"/>
      <c r="U65" s="7"/>
      <c r="V65" s="7"/>
      <c r="W65" s="7"/>
      <c r="X65" s="7"/>
      <c r="Y65" s="7"/>
      <c r="Z65" s="7"/>
    </row>
    <row r="66" ht="15.0" customHeight="1">
      <c r="A66" s="97" t="s">
        <v>942</v>
      </c>
      <c r="B66" s="99" t="s">
        <v>943</v>
      </c>
      <c r="C66" s="99" t="s">
        <v>23</v>
      </c>
      <c r="D66" s="100" t="s">
        <v>944</v>
      </c>
      <c r="E66" s="99" t="s">
        <v>786</v>
      </c>
      <c r="F66" s="97" t="s">
        <v>945</v>
      </c>
      <c r="G66" s="97" t="s">
        <v>462</v>
      </c>
      <c r="H66" s="100"/>
      <c r="I66" s="104" t="str">
        <f>HYPERLINK("mailto:alicia888@verizon.net","alicia888@verizon.net")</f>
        <v>alicia888@verizon.net</v>
      </c>
      <c r="J66" s="84"/>
      <c r="K66" s="84"/>
      <c r="L66" s="84"/>
      <c r="T66" s="7"/>
      <c r="U66" s="7"/>
      <c r="V66" s="7"/>
      <c r="W66" s="7"/>
      <c r="X66" s="7"/>
      <c r="Y66" s="7"/>
      <c r="Z66" s="7"/>
    </row>
    <row r="67" ht="15.0" customHeight="1">
      <c r="A67" s="84"/>
      <c r="B67" s="53" t="s">
        <v>946</v>
      </c>
      <c r="C67" s="53" t="s">
        <v>15</v>
      </c>
      <c r="D67" s="64" t="s">
        <v>947</v>
      </c>
      <c r="E67" s="84"/>
      <c r="I67" s="66" t="str">
        <f>HYPERLINK("mailto:kad5543@psu.edu","kad5543@psu.edu")</f>
        <v>kad5543@psu.edu</v>
      </c>
      <c r="J67" s="84"/>
      <c r="T67" s="7"/>
      <c r="U67" s="7"/>
      <c r="V67" s="7"/>
      <c r="W67" s="7"/>
      <c r="X67" s="7"/>
      <c r="Y67" s="7"/>
      <c r="Z67" s="7"/>
    </row>
    <row r="68" ht="15.0" customHeight="1">
      <c r="A68" s="53" t="s">
        <v>949</v>
      </c>
      <c r="B68" s="53" t="s">
        <v>950</v>
      </c>
      <c r="C68" s="53" t="s">
        <v>301</v>
      </c>
      <c r="D68" s="64" t="s">
        <v>951</v>
      </c>
      <c r="E68" s="84"/>
      <c r="T68" s="7"/>
      <c r="U68" s="7"/>
      <c r="V68" s="7"/>
      <c r="W68" s="7"/>
      <c r="X68" s="7"/>
      <c r="Y68" s="7"/>
      <c r="Z68" s="7"/>
    </row>
    <row r="69" ht="15.0" customHeight="1">
      <c r="A69" s="53" t="s">
        <v>952</v>
      </c>
      <c r="B69" s="53" t="s">
        <v>456</v>
      </c>
      <c r="C69" s="53" t="s">
        <v>301</v>
      </c>
      <c r="D69" s="64" t="s">
        <v>457</v>
      </c>
      <c r="E69" s="108" t="s">
        <v>953</v>
      </c>
      <c r="F69" s="84"/>
      <c r="I69" s="66" t="str">
        <f t="shared" ref="I69:I70" si="1">HYPERLINK("mailto:blazetarpon21@gmail.com","blazetarpon21@gmail.com")</f>
        <v>blazetarpon21@gmail.com</v>
      </c>
      <c r="J69" s="84"/>
      <c r="T69" s="7"/>
      <c r="U69" s="7"/>
      <c r="V69" s="7"/>
      <c r="W69" s="7"/>
      <c r="X69" s="7"/>
      <c r="Y69" s="7"/>
      <c r="Z69" s="7"/>
    </row>
    <row r="70" ht="15.0" customHeight="1">
      <c r="A70" s="84"/>
      <c r="B70" s="107" t="s">
        <v>462</v>
      </c>
      <c r="C70" s="107" t="s">
        <v>23</v>
      </c>
      <c r="D70" s="64" t="s">
        <v>341</v>
      </c>
      <c r="E70" s="84"/>
      <c r="I70" s="66" t="str">
        <f t="shared" si="1"/>
        <v>blazetarpon21@gmail.com</v>
      </c>
      <c r="J70" s="84"/>
      <c r="T70" s="7"/>
      <c r="U70" s="7"/>
      <c r="V70" s="7"/>
      <c r="W70" s="7"/>
      <c r="X70" s="7"/>
      <c r="Y70" s="7"/>
      <c r="Z70" s="7"/>
    </row>
    <row r="71" ht="15.0" customHeight="1">
      <c r="A71" s="113"/>
      <c r="B71" s="114" t="s">
        <v>960</v>
      </c>
      <c r="C71" s="115"/>
      <c r="D71" s="115"/>
      <c r="E71" s="93"/>
      <c r="F71" s="114"/>
      <c r="G71" s="115"/>
      <c r="H71" s="115"/>
      <c r="I71" s="93"/>
      <c r="J71" s="84"/>
      <c r="K71" s="84"/>
      <c r="T71" s="7"/>
      <c r="U71" s="7"/>
      <c r="V71" s="7"/>
      <c r="W71" s="7"/>
      <c r="X71" s="7"/>
      <c r="Y71" s="7"/>
      <c r="Z71" s="7"/>
    </row>
    <row r="72" ht="15.0" customHeight="1">
      <c r="A72" s="84"/>
      <c r="K72" s="84"/>
      <c r="T72" s="7"/>
      <c r="U72" s="7"/>
      <c r="V72" s="7"/>
      <c r="W72" s="7"/>
      <c r="X72" s="7"/>
      <c r="Y72" s="7"/>
      <c r="Z72" s="7"/>
    </row>
    <row r="73" ht="15.0" customHeight="1">
      <c r="A73" s="97" t="s">
        <v>967</v>
      </c>
      <c r="B73" s="99" t="s">
        <v>968</v>
      </c>
      <c r="C73" s="99" t="s">
        <v>30</v>
      </c>
      <c r="D73" s="100" t="s">
        <v>969</v>
      </c>
      <c r="E73" s="99" t="s">
        <v>786</v>
      </c>
      <c r="F73" s="97" t="s">
        <v>183</v>
      </c>
      <c r="G73" s="97" t="s">
        <v>970</v>
      </c>
      <c r="H73" s="100" t="s">
        <v>971</v>
      </c>
      <c r="I73" s="104" t="str">
        <f>HYPERLINK("mailto:leslie@leslieDedwards","leslie@leslieDedwards")</f>
        <v>leslie@leslieDedwards</v>
      </c>
      <c r="J73" s="84"/>
      <c r="T73" s="7"/>
      <c r="U73" s="7"/>
      <c r="V73" s="7"/>
      <c r="W73" s="7"/>
      <c r="X73" s="7"/>
      <c r="Y73" s="7"/>
      <c r="Z73" s="7"/>
    </row>
    <row r="74" ht="15.0" customHeight="1">
      <c r="A74" s="84"/>
      <c r="B74" s="53" t="s">
        <v>973</v>
      </c>
      <c r="C74" s="53" t="s">
        <v>15</v>
      </c>
      <c r="D74" s="64" t="s">
        <v>843</v>
      </c>
      <c r="E74" s="84"/>
      <c r="H74" s="64" t="s">
        <v>974</v>
      </c>
      <c r="I74" s="84"/>
      <c r="T74" s="7"/>
      <c r="U74" s="7"/>
      <c r="V74" s="7"/>
      <c r="W74" s="7"/>
      <c r="X74" s="7"/>
      <c r="Y74" s="7"/>
      <c r="Z74" s="7"/>
    </row>
    <row r="75" ht="15.0" customHeight="1">
      <c r="A75" s="53" t="s">
        <v>975</v>
      </c>
      <c r="B75" s="53" t="s">
        <v>528</v>
      </c>
      <c r="C75" s="53" t="s">
        <v>30</v>
      </c>
      <c r="D75" s="64" t="s">
        <v>529</v>
      </c>
      <c r="E75" s="84"/>
      <c r="T75" s="7"/>
      <c r="U75" s="7"/>
      <c r="V75" s="7"/>
      <c r="W75" s="7"/>
      <c r="X75" s="7"/>
      <c r="Y75" s="7"/>
      <c r="Z75" s="7"/>
    </row>
    <row r="76" ht="15.0" customHeight="1">
      <c r="A76" s="53" t="s">
        <v>976</v>
      </c>
      <c r="B76" s="53" t="s">
        <v>977</v>
      </c>
      <c r="C76" s="84"/>
      <c r="T76" s="7"/>
      <c r="U76" s="7"/>
      <c r="V76" s="7"/>
      <c r="W76" s="7"/>
      <c r="X76" s="7"/>
      <c r="Y76" s="7"/>
      <c r="Z76" s="7"/>
    </row>
    <row r="77" ht="15.0" customHeight="1">
      <c r="A77" s="84"/>
      <c r="B77" s="107" t="s">
        <v>970</v>
      </c>
      <c r="C77" s="107" t="s">
        <v>23</v>
      </c>
      <c r="D77" s="64" t="s">
        <v>978</v>
      </c>
      <c r="E77" s="108" t="s">
        <v>979</v>
      </c>
      <c r="F77" s="84"/>
      <c r="T77" s="7"/>
      <c r="U77" s="7"/>
      <c r="V77" s="7"/>
      <c r="W77" s="7"/>
      <c r="X77" s="7"/>
      <c r="Y77" s="7"/>
      <c r="Z77" s="7"/>
    </row>
    <row r="78" ht="15.0" customHeight="1">
      <c r="A78" s="84"/>
      <c r="B78" s="84"/>
      <c r="D78" s="84"/>
      <c r="E78" s="84"/>
      <c r="F78" s="84"/>
      <c r="T78" s="7"/>
      <c r="U78" s="7"/>
      <c r="V78" s="7"/>
      <c r="W78" s="7"/>
      <c r="X78" s="7"/>
      <c r="Y78" s="7"/>
      <c r="Z78" s="7"/>
    </row>
    <row r="79" ht="15.0" customHeight="1">
      <c r="A79" s="97" t="s">
        <v>980</v>
      </c>
      <c r="B79" s="99" t="s">
        <v>981</v>
      </c>
      <c r="C79" s="99" t="s">
        <v>23</v>
      </c>
      <c r="D79" s="100" t="s">
        <v>582</v>
      </c>
      <c r="E79" s="99" t="s">
        <v>786</v>
      </c>
      <c r="F79" s="97" t="s">
        <v>90</v>
      </c>
      <c r="G79" s="97" t="s">
        <v>496</v>
      </c>
      <c r="H79" s="100" t="s">
        <v>982</v>
      </c>
      <c r="I79" s="104" t="str">
        <f>HYPERLINK("mailto:engstrom1174@hotmail.com","engstrom1174@hotmail.com")</f>
        <v>engstrom1174@hotmail.com</v>
      </c>
      <c r="J79" s="84"/>
      <c r="T79" s="7"/>
      <c r="U79" s="7"/>
      <c r="V79" s="7"/>
      <c r="W79" s="7"/>
      <c r="X79" s="7"/>
      <c r="Y79" s="7"/>
      <c r="Z79" s="7"/>
    </row>
    <row r="80" ht="15.0" customHeight="1">
      <c r="A80" s="84"/>
      <c r="B80" s="53" t="s">
        <v>585</v>
      </c>
      <c r="C80" s="53" t="s">
        <v>23</v>
      </c>
      <c r="D80" s="64" t="s">
        <v>308</v>
      </c>
      <c r="E80" s="84"/>
      <c r="H80" s="64" t="s">
        <v>984</v>
      </c>
      <c r="I80" s="66" t="str">
        <f>HYPERLINK("mailto:pls5656@yahoo.com","pls5656@yahoo.com")</f>
        <v>pls5656@yahoo.com</v>
      </c>
      <c r="J80" s="84"/>
      <c r="T80" s="7"/>
      <c r="U80" s="7"/>
      <c r="V80" s="7"/>
      <c r="W80" s="7"/>
      <c r="X80" s="7"/>
      <c r="Y80" s="7"/>
      <c r="Z80" s="7"/>
    </row>
    <row r="81" ht="15.0" customHeight="1">
      <c r="A81" s="53" t="s">
        <v>985</v>
      </c>
      <c r="B81" s="53" t="s">
        <v>986</v>
      </c>
      <c r="C81" s="53" t="s">
        <v>30</v>
      </c>
      <c r="D81" s="64" t="s">
        <v>987</v>
      </c>
      <c r="E81" s="84"/>
      <c r="H81" s="64" t="s">
        <v>988</v>
      </c>
      <c r="I81" s="66" t="str">
        <f>HYPERLINK("mailto:joanne.pheifer@gmail.com","joanne.pheifer@gmail.com")</f>
        <v>joanne.pheifer@gmail.com</v>
      </c>
      <c r="J81" s="84"/>
      <c r="T81" s="7"/>
      <c r="U81" s="7"/>
      <c r="V81" s="7"/>
      <c r="W81" s="7"/>
      <c r="X81" s="7"/>
      <c r="Y81" s="7"/>
      <c r="Z81" s="7"/>
    </row>
    <row r="82" ht="15.0" customHeight="1">
      <c r="A82" s="53" t="s">
        <v>990</v>
      </c>
      <c r="B82" s="53" t="s">
        <v>588</v>
      </c>
      <c r="C82" s="53" t="s">
        <v>15</v>
      </c>
      <c r="D82" s="84"/>
      <c r="T82" s="7"/>
      <c r="U82" s="7"/>
      <c r="V82" s="7"/>
      <c r="W82" s="7"/>
      <c r="X82" s="7"/>
      <c r="Y82" s="7"/>
      <c r="Z82" s="7"/>
    </row>
    <row r="83" ht="15.0" customHeight="1">
      <c r="A83" s="53" t="s">
        <v>835</v>
      </c>
      <c r="B83" s="107" t="s">
        <v>496</v>
      </c>
      <c r="C83" s="107" t="s">
        <v>23</v>
      </c>
      <c r="D83" s="64" t="s">
        <v>104</v>
      </c>
      <c r="E83" s="84"/>
      <c r="I83" s="66" t="str">
        <f>HYPERLINK("mailto:nelson@italianoinsurance.com","nelson@italianoinsurance.com")</f>
        <v>nelson@italianoinsurance.com</v>
      </c>
      <c r="J83" s="84"/>
      <c r="T83" s="7"/>
      <c r="U83" s="7"/>
      <c r="V83" s="7"/>
      <c r="W83" s="7"/>
      <c r="X83" s="7"/>
      <c r="Y83" s="7"/>
      <c r="Z83" s="7"/>
    </row>
    <row r="84" ht="15.0" customHeight="1">
      <c r="A84" s="84"/>
      <c r="B84" s="84"/>
      <c r="D84" s="84"/>
      <c r="I84" s="84"/>
      <c r="J84" s="84"/>
      <c r="T84" s="7"/>
      <c r="U84" s="7"/>
      <c r="V84" s="7"/>
      <c r="W84" s="7"/>
      <c r="X84" s="7"/>
      <c r="Y84" s="7"/>
      <c r="Z84" s="7"/>
    </row>
    <row r="85" ht="15.0" customHeight="1">
      <c r="A85" s="97" t="s">
        <v>993</v>
      </c>
      <c r="B85" s="99" t="s">
        <v>995</v>
      </c>
      <c r="C85" s="99" t="s">
        <v>30</v>
      </c>
      <c r="D85" s="100" t="s">
        <v>725</v>
      </c>
      <c r="E85" s="99" t="s">
        <v>996</v>
      </c>
      <c r="F85" s="97" t="s">
        <v>238</v>
      </c>
      <c r="G85" s="97" t="s">
        <v>106</v>
      </c>
      <c r="H85" s="100" t="s">
        <v>998</v>
      </c>
      <c r="I85" s="104" t="str">
        <f>HYPERLINK("mailto:jhamilton1@comcast.net","jhamilton1@comcast.net")</f>
        <v>jhamilton1@comcast.net</v>
      </c>
      <c r="J85" s="84"/>
      <c r="T85" s="7"/>
      <c r="U85" s="7"/>
      <c r="V85" s="7"/>
      <c r="W85" s="7"/>
      <c r="X85" s="7"/>
      <c r="Y85" s="7"/>
      <c r="Z85" s="7"/>
    </row>
    <row r="86" ht="15.0" customHeight="1">
      <c r="A86" s="84"/>
      <c r="B86" s="53" t="s">
        <v>561</v>
      </c>
      <c r="C86" s="53" t="s">
        <v>15</v>
      </c>
      <c r="D86" s="84"/>
      <c r="H86" s="64" t="s">
        <v>1001</v>
      </c>
      <c r="I86" s="84"/>
      <c r="T86" s="7"/>
      <c r="U86" s="7"/>
      <c r="V86" s="7"/>
      <c r="W86" s="7"/>
      <c r="X86" s="7"/>
      <c r="Y86" s="7"/>
      <c r="Z86" s="7"/>
    </row>
    <row r="87" ht="15.0" customHeight="1">
      <c r="A87" s="53" t="s">
        <v>1002</v>
      </c>
      <c r="B87" s="53" t="s">
        <v>1003</v>
      </c>
      <c r="C87" s="53" t="s">
        <v>30</v>
      </c>
      <c r="D87" s="84"/>
      <c r="T87" s="7"/>
      <c r="U87" s="7"/>
      <c r="V87" s="7"/>
      <c r="W87" s="7"/>
      <c r="X87" s="7"/>
      <c r="Y87" s="7"/>
      <c r="Z87" s="7"/>
    </row>
    <row r="88" ht="15.0" customHeight="1">
      <c r="A88" s="53" t="s">
        <v>1004</v>
      </c>
      <c r="B88" s="53" t="s">
        <v>729</v>
      </c>
      <c r="C88" s="53" t="s">
        <v>301</v>
      </c>
      <c r="D88" s="84"/>
      <c r="T88" s="7"/>
      <c r="U88" s="7"/>
      <c r="V88" s="7"/>
      <c r="W88" s="7"/>
      <c r="X88" s="7"/>
      <c r="Y88" s="7"/>
      <c r="Z88" s="7"/>
    </row>
    <row r="89" ht="15.0" customHeight="1">
      <c r="A89" s="84"/>
      <c r="B89" s="107" t="s">
        <v>106</v>
      </c>
      <c r="C89" s="107" t="s">
        <v>23</v>
      </c>
      <c r="D89" s="84"/>
      <c r="E89" s="108" t="s">
        <v>1006</v>
      </c>
      <c r="F89" s="84"/>
      <c r="T89" s="7"/>
      <c r="U89" s="7"/>
      <c r="V89" s="7"/>
      <c r="W89" s="7"/>
      <c r="X89" s="7"/>
      <c r="Y89" s="7"/>
      <c r="Z89" s="7"/>
    </row>
    <row r="90" ht="15.0" customHeight="1">
      <c r="A90" s="84"/>
      <c r="B90" s="84"/>
      <c r="D90" s="84"/>
      <c r="E90" s="84"/>
      <c r="F90" s="84"/>
      <c r="T90" s="7"/>
      <c r="U90" s="7"/>
      <c r="V90" s="7"/>
      <c r="W90" s="7"/>
      <c r="X90" s="7"/>
      <c r="Y90" s="7"/>
      <c r="Z90" s="7"/>
    </row>
    <row r="91" ht="15.0" customHeight="1">
      <c r="A91" s="97" t="s">
        <v>1008</v>
      </c>
      <c r="B91" s="99" t="s">
        <v>1010</v>
      </c>
      <c r="C91" s="99" t="s">
        <v>15</v>
      </c>
      <c r="D91" s="100" t="s">
        <v>1011</v>
      </c>
      <c r="E91" s="99" t="s">
        <v>786</v>
      </c>
      <c r="F91" s="97" t="s">
        <v>653</v>
      </c>
      <c r="G91" s="97" t="s">
        <v>559</v>
      </c>
      <c r="H91" s="100"/>
      <c r="I91" s="104" t="str">
        <f>HYPERLINK("mailto:aahenderson@ebtfl.com","aahenderson@ebtfl.com")</f>
        <v>aahenderson@ebtfl.com</v>
      </c>
      <c r="J91" s="84"/>
      <c r="T91" s="7"/>
      <c r="U91" s="7"/>
      <c r="V91" s="7"/>
      <c r="W91" s="7"/>
      <c r="X91" s="7"/>
      <c r="Y91" s="7"/>
      <c r="Z91" s="7"/>
    </row>
    <row r="92" ht="15.0" customHeight="1">
      <c r="A92" s="84"/>
      <c r="B92" s="53" t="s">
        <v>471</v>
      </c>
      <c r="C92" s="53" t="s">
        <v>23</v>
      </c>
      <c r="D92" s="64" t="s">
        <v>1013</v>
      </c>
      <c r="E92" s="84"/>
      <c r="I92" s="66" t="str">
        <f>HYPERLINK("mailto:juliecamp@yahoo.com","juliecamp@yahoo.com")</f>
        <v>juliecamp@yahoo.com</v>
      </c>
      <c r="J92" s="84"/>
      <c r="T92" s="7"/>
      <c r="U92" s="7"/>
      <c r="V92" s="7"/>
      <c r="W92" s="7"/>
      <c r="X92" s="7"/>
      <c r="Y92" s="7"/>
      <c r="Z92" s="7"/>
    </row>
    <row r="93" ht="15.0" customHeight="1">
      <c r="A93" s="53" t="s">
        <v>1015</v>
      </c>
      <c r="B93" s="53" t="s">
        <v>478</v>
      </c>
      <c r="C93" s="53" t="s">
        <v>15</v>
      </c>
      <c r="D93" s="64" t="s">
        <v>1016</v>
      </c>
      <c r="E93" s="84"/>
      <c r="I93" s="66" t="str">
        <f>HYPERLINK("mailto:rmlindsey@ebtfl.com","rmlindsey@ebtfl.com")</f>
        <v>rmlindsey@ebtfl.com</v>
      </c>
      <c r="J93" s="84"/>
      <c r="T93" s="7"/>
      <c r="U93" s="7"/>
      <c r="V93" s="7"/>
      <c r="W93" s="7"/>
      <c r="X93" s="7"/>
      <c r="Y93" s="7"/>
      <c r="Z93" s="7"/>
    </row>
    <row r="94" ht="15.0" customHeight="1">
      <c r="A94" s="53" t="s">
        <v>1017</v>
      </c>
      <c r="B94" s="53" t="s">
        <v>475</v>
      </c>
      <c r="C94" s="53" t="s">
        <v>30</v>
      </c>
      <c r="D94" s="64" t="s">
        <v>843</v>
      </c>
      <c r="E94" s="84"/>
      <c r="T94" s="7"/>
      <c r="U94" s="7"/>
      <c r="V94" s="7"/>
      <c r="W94" s="7"/>
      <c r="X94" s="7"/>
      <c r="Y94" s="7"/>
      <c r="Z94" s="7"/>
    </row>
    <row r="95" ht="15.0" customHeight="1">
      <c r="A95" s="84"/>
      <c r="B95" s="107" t="s">
        <v>559</v>
      </c>
      <c r="C95" s="53" t="s">
        <v>30</v>
      </c>
      <c r="D95" s="84"/>
      <c r="E95" s="108" t="s">
        <v>1018</v>
      </c>
      <c r="F95" s="84"/>
      <c r="T95" s="7"/>
      <c r="U95" s="7"/>
      <c r="V95" s="7"/>
      <c r="W95" s="7"/>
      <c r="X95" s="7"/>
      <c r="Y95" s="7"/>
      <c r="Z95" s="7"/>
    </row>
    <row r="96" ht="15.0" customHeight="1">
      <c r="A96" s="84"/>
      <c r="B96" s="84"/>
      <c r="C96" s="84"/>
      <c r="D96" s="84"/>
      <c r="E96" s="84"/>
      <c r="F96" s="84"/>
      <c r="T96" s="7"/>
      <c r="U96" s="7"/>
      <c r="V96" s="7"/>
      <c r="W96" s="7"/>
      <c r="X96" s="7"/>
      <c r="Y96" s="7"/>
      <c r="Z96" s="7"/>
    </row>
    <row r="97" ht="15.0" customHeight="1">
      <c r="A97" s="97" t="s">
        <v>1020</v>
      </c>
      <c r="B97" s="99" t="s">
        <v>1021</v>
      </c>
      <c r="C97" s="99" t="s">
        <v>23</v>
      </c>
      <c r="D97" s="100" t="s">
        <v>1022</v>
      </c>
      <c r="E97" s="99" t="s">
        <v>786</v>
      </c>
      <c r="F97" s="97" t="s">
        <v>1023</v>
      </c>
      <c r="G97" s="97" t="s">
        <v>546</v>
      </c>
      <c r="H97" s="100" t="s">
        <v>1024</v>
      </c>
      <c r="I97" s="104" t="str">
        <f>HYPERLINK("mailto:astalapasta7@yahoo.com","astalapasta7@yahoo.com")</f>
        <v>astalapasta7@yahoo.com</v>
      </c>
      <c r="J97" s="84"/>
      <c r="T97" s="7"/>
      <c r="U97" s="7"/>
      <c r="V97" s="7"/>
      <c r="W97" s="7"/>
      <c r="X97" s="7"/>
      <c r="Y97" s="7"/>
      <c r="Z97" s="7"/>
    </row>
    <row r="98" ht="15.0" customHeight="1">
      <c r="A98" s="84"/>
      <c r="B98" s="53" t="s">
        <v>269</v>
      </c>
      <c r="C98" s="53" t="s">
        <v>23</v>
      </c>
      <c r="D98" s="64" t="s">
        <v>360</v>
      </c>
      <c r="E98" s="84"/>
      <c r="H98" s="64" t="s">
        <v>1026</v>
      </c>
      <c r="I98" s="84"/>
      <c r="T98" s="7"/>
      <c r="U98" s="7"/>
      <c r="V98" s="7"/>
      <c r="W98" s="7"/>
      <c r="X98" s="7"/>
      <c r="Y98" s="7"/>
      <c r="Z98" s="7"/>
    </row>
    <row r="99" ht="15.0" customHeight="1">
      <c r="A99" s="53" t="s">
        <v>1029</v>
      </c>
      <c r="B99" s="53" t="s">
        <v>270</v>
      </c>
      <c r="C99" s="53" t="s">
        <v>30</v>
      </c>
      <c r="D99" s="64" t="s">
        <v>1032</v>
      </c>
      <c r="E99" s="84"/>
      <c r="H99" s="64" t="s">
        <v>1033</v>
      </c>
      <c r="I99" s="66" t="str">
        <f>HYPERLINK("mailto:ashleanichole@msn.com","ashleanichole@msn.com")</f>
        <v>ashleanichole@msn.com</v>
      </c>
      <c r="J99" s="84"/>
      <c r="T99" s="7"/>
      <c r="U99" s="7"/>
      <c r="V99" s="7"/>
      <c r="W99" s="7"/>
      <c r="X99" s="7"/>
      <c r="Y99" s="7"/>
      <c r="Z99" s="7"/>
    </row>
    <row r="100" ht="15.0" customHeight="1">
      <c r="A100" s="53" t="s">
        <v>1039</v>
      </c>
      <c r="B100" s="53" t="s">
        <v>1040</v>
      </c>
      <c r="C100" s="53" t="s">
        <v>30</v>
      </c>
      <c r="D100" s="84"/>
      <c r="T100" s="7"/>
      <c r="U100" s="7"/>
      <c r="V100" s="7"/>
      <c r="W100" s="7"/>
      <c r="X100" s="7"/>
      <c r="Y100" s="7"/>
      <c r="Z100" s="7"/>
    </row>
    <row r="101" ht="15.0" customHeight="1">
      <c r="A101" s="84"/>
      <c r="B101" s="107" t="s">
        <v>546</v>
      </c>
      <c r="C101" s="107" t="s">
        <v>30</v>
      </c>
      <c r="D101" s="64" t="s">
        <v>1041</v>
      </c>
      <c r="E101" s="108" t="s">
        <v>1029</v>
      </c>
      <c r="F101" s="84"/>
      <c r="T101" s="7"/>
      <c r="U101" s="7"/>
      <c r="V101" s="7"/>
      <c r="W101" s="7"/>
      <c r="X101" s="7"/>
      <c r="Y101" s="7"/>
      <c r="Z101" s="7"/>
    </row>
    <row r="102" ht="15.0" customHeight="1">
      <c r="A102" s="84"/>
      <c r="B102" s="84"/>
      <c r="D102" s="84"/>
      <c r="E102" s="84"/>
      <c r="F102" s="84"/>
      <c r="T102" s="7"/>
      <c r="U102" s="7"/>
      <c r="V102" s="7"/>
      <c r="W102" s="7"/>
      <c r="X102" s="7"/>
      <c r="Y102" s="7"/>
      <c r="Z102" s="7"/>
    </row>
    <row r="103" ht="15.0" customHeight="1">
      <c r="A103" s="97" t="s">
        <v>1042</v>
      </c>
      <c r="B103" s="99" t="s">
        <v>1043</v>
      </c>
      <c r="C103" s="99" t="s">
        <v>15</v>
      </c>
      <c r="D103" s="100" t="s">
        <v>16</v>
      </c>
      <c r="E103" s="99" t="s">
        <v>1044</v>
      </c>
      <c r="F103" s="97" t="s">
        <v>17</v>
      </c>
      <c r="G103" s="97" t="s">
        <v>466</v>
      </c>
      <c r="H103" s="100" t="s">
        <v>1045</v>
      </c>
      <c r="I103" s="104" t="str">
        <f>HYPERLINK("mailto:jodylevesque@tampbay.rr.com","jodylevesque@tampbay.rr.com")</f>
        <v>jodylevesque@tampbay.rr.com</v>
      </c>
      <c r="J103" s="84"/>
      <c r="T103" s="7"/>
      <c r="U103" s="7"/>
      <c r="V103" s="7"/>
      <c r="W103" s="7"/>
      <c r="X103" s="7"/>
      <c r="Y103" s="7"/>
      <c r="Z103" s="7"/>
    </row>
    <row r="104" ht="15.0" customHeight="1">
      <c r="A104" s="84"/>
      <c r="B104" s="53" t="s">
        <v>14</v>
      </c>
      <c r="C104" s="53" t="s">
        <v>15</v>
      </c>
      <c r="D104" s="64" t="s">
        <v>24</v>
      </c>
      <c r="E104" s="84"/>
      <c r="H104" s="64" t="s">
        <v>1045</v>
      </c>
      <c r="I104" s="66" t="str">
        <f>HYPERLINK("mailto:ellie.levesque@yahoo.com","ellie.levesque@yahoo.com")</f>
        <v>ellie.levesque@yahoo.com</v>
      </c>
      <c r="J104" s="84"/>
      <c r="T104" s="7"/>
      <c r="U104" s="7"/>
      <c r="V104" s="7"/>
      <c r="W104" s="7"/>
      <c r="X104" s="7"/>
      <c r="Y104" s="7"/>
      <c r="Z104" s="7"/>
    </row>
    <row r="105" ht="15.0" customHeight="1">
      <c r="A105" s="84"/>
      <c r="B105" s="53" t="s">
        <v>20</v>
      </c>
      <c r="C105" s="53" t="s">
        <v>25</v>
      </c>
      <c r="D105" s="64" t="s">
        <v>26</v>
      </c>
      <c r="E105" s="84"/>
      <c r="T105" s="7"/>
      <c r="U105" s="7"/>
      <c r="V105" s="7"/>
      <c r="W105" s="7"/>
      <c r="X105" s="7"/>
      <c r="Y105" s="7"/>
      <c r="Z105" s="7"/>
    </row>
    <row r="106" ht="15.0" customHeight="1">
      <c r="A106" s="84"/>
      <c r="B106" s="53" t="s">
        <v>465</v>
      </c>
      <c r="C106" s="53" t="s">
        <v>30</v>
      </c>
      <c r="D106" s="64" t="s">
        <v>1050</v>
      </c>
      <c r="E106" s="84"/>
      <c r="I106" s="66" t="str">
        <f>HYPERLINK("mailto:jamie.italiano@gmail.com","jamie.italiano@gmail.com")</f>
        <v>jamie.italiano@gmail.com</v>
      </c>
      <c r="J106" s="84"/>
      <c r="T106" s="7"/>
      <c r="U106" s="7"/>
      <c r="V106" s="7"/>
      <c r="W106" s="7"/>
      <c r="X106" s="7"/>
      <c r="Y106" s="7"/>
      <c r="Z106" s="7"/>
    </row>
    <row r="107" ht="15.0" customHeight="1">
      <c r="A107" s="84"/>
      <c r="B107" s="107" t="s">
        <v>466</v>
      </c>
      <c r="C107" s="107" t="s">
        <v>30</v>
      </c>
      <c r="D107" s="64" t="s">
        <v>34</v>
      </c>
      <c r="E107" s="84"/>
      <c r="I107" s="66" t="str">
        <f>HYPERLINK("mailto:nat@italianoinsurance.com","nat@italianoinsurance.com")</f>
        <v>nat@italianoinsurance.com</v>
      </c>
      <c r="J107" s="84"/>
      <c r="T107" s="7"/>
      <c r="U107" s="7"/>
      <c r="V107" s="7"/>
      <c r="W107" s="7"/>
      <c r="X107" s="7"/>
      <c r="Y107" s="7"/>
      <c r="Z107" s="7"/>
    </row>
    <row r="108" ht="15.0" customHeight="1">
      <c r="A108" s="84"/>
      <c r="B108" s="84"/>
      <c r="D108" s="84"/>
      <c r="I108" s="84"/>
      <c r="J108" s="84"/>
      <c r="T108" s="7"/>
      <c r="U108" s="7"/>
      <c r="V108" s="7"/>
      <c r="W108" s="7"/>
      <c r="X108" s="7"/>
      <c r="Y108" s="7"/>
      <c r="Z108" s="7"/>
    </row>
    <row r="109" ht="15.0" customHeight="1">
      <c r="A109" s="97" t="s">
        <v>1055</v>
      </c>
      <c r="B109" s="99" t="s">
        <v>1056</v>
      </c>
      <c r="C109" s="99" t="s">
        <v>301</v>
      </c>
      <c r="D109" s="100" t="s">
        <v>152</v>
      </c>
      <c r="E109" s="99" t="s">
        <v>786</v>
      </c>
      <c r="F109" s="97" t="s">
        <v>706</v>
      </c>
      <c r="G109" s="97" t="s">
        <v>406</v>
      </c>
      <c r="H109" s="100" t="s">
        <v>1057</v>
      </c>
      <c r="I109" s="104" t="str">
        <f>HYPERLINK("mailto:ambermills04@yahoo.com","ambermills04@yahoo.com")</f>
        <v>ambermills04@yahoo.com</v>
      </c>
      <c r="J109" s="84"/>
      <c r="T109" s="7"/>
      <c r="U109" s="7"/>
      <c r="V109" s="7"/>
      <c r="W109" s="7"/>
      <c r="X109" s="7"/>
      <c r="Y109" s="7"/>
      <c r="Z109" s="7"/>
    </row>
    <row r="110" ht="15.0" customHeight="1">
      <c r="A110" s="84"/>
      <c r="B110" s="53" t="s">
        <v>404</v>
      </c>
      <c r="C110" s="53" t="s">
        <v>301</v>
      </c>
      <c r="D110" s="64" t="s">
        <v>1062</v>
      </c>
      <c r="E110" s="84"/>
      <c r="H110" s="64" t="s">
        <v>1063</v>
      </c>
      <c r="I110" s="66" t="str">
        <f>HYPERLINK("mailto:jodi_c1232003@yahoo.com","jodi_c1232003@yahoo.com")</f>
        <v>jodi_c1232003@yahoo.com</v>
      </c>
      <c r="J110" s="84"/>
      <c r="T110" s="7"/>
      <c r="U110" s="7"/>
      <c r="V110" s="7"/>
      <c r="W110" s="7"/>
      <c r="X110" s="7"/>
      <c r="Y110" s="7"/>
      <c r="Z110" s="7"/>
    </row>
    <row r="111" ht="15.0" customHeight="1">
      <c r="A111" s="84"/>
      <c r="B111" s="53" t="s">
        <v>62</v>
      </c>
      <c r="C111" s="53" t="s">
        <v>15</v>
      </c>
      <c r="D111" s="64" t="s">
        <v>1064</v>
      </c>
      <c r="E111" s="84"/>
      <c r="H111" s="64" t="s">
        <v>1063</v>
      </c>
      <c r="I111" s="84"/>
      <c r="T111" s="7"/>
      <c r="U111" s="7"/>
      <c r="V111" s="7"/>
      <c r="W111" s="7"/>
      <c r="X111" s="7"/>
      <c r="Y111" s="7"/>
      <c r="Z111" s="7"/>
    </row>
    <row r="112" ht="15.0" customHeight="1">
      <c r="A112" s="84"/>
      <c r="B112" s="53" t="s">
        <v>708</v>
      </c>
      <c r="C112" s="53" t="s">
        <v>301</v>
      </c>
      <c r="D112" s="64" t="s">
        <v>155</v>
      </c>
      <c r="E112" s="84"/>
      <c r="H112" s="64" t="s">
        <v>1067</v>
      </c>
      <c r="I112" s="84"/>
      <c r="T112" s="7"/>
      <c r="U112" s="7"/>
      <c r="V112" s="7"/>
      <c r="W112" s="7"/>
      <c r="X112" s="7"/>
      <c r="Y112" s="7"/>
      <c r="Z112" s="7"/>
    </row>
    <row r="113" ht="15.0" customHeight="1">
      <c r="A113" s="84"/>
      <c r="B113" s="107" t="s">
        <v>406</v>
      </c>
      <c r="C113" s="84"/>
      <c r="T113" s="7"/>
      <c r="U113" s="7"/>
      <c r="V113" s="7"/>
      <c r="W113" s="7"/>
      <c r="X113" s="7"/>
      <c r="Y113" s="7"/>
      <c r="Z113" s="7"/>
    </row>
    <row r="114" ht="15.0" customHeight="1">
      <c r="A114" s="84"/>
      <c r="B114" s="84"/>
      <c r="C114" s="84"/>
      <c r="T114" s="7"/>
      <c r="U114" s="7"/>
      <c r="V114" s="7"/>
      <c r="W114" s="7"/>
      <c r="X114" s="7"/>
      <c r="Y114" s="7"/>
      <c r="Z114" s="7"/>
    </row>
    <row r="115" ht="15.0" customHeight="1">
      <c r="A115" s="97" t="s">
        <v>1069</v>
      </c>
      <c r="B115" s="99" t="s">
        <v>1070</v>
      </c>
      <c r="C115" s="99" t="s">
        <v>15</v>
      </c>
      <c r="D115" s="100" t="s">
        <v>1072</v>
      </c>
      <c r="E115" s="99" t="s">
        <v>786</v>
      </c>
      <c r="F115" s="97" t="s">
        <v>354</v>
      </c>
      <c r="G115" s="97" t="s">
        <v>1073</v>
      </c>
      <c r="H115" s="100" t="s">
        <v>1074</v>
      </c>
      <c r="I115" s="104" t="str">
        <f>HYPERLINK("mailto:falonmills@gmail.com","falonmills@gmail.com")</f>
        <v>falonmills@gmail.com</v>
      </c>
      <c r="J115" s="84"/>
      <c r="T115" s="7"/>
      <c r="U115" s="7"/>
      <c r="V115" s="7"/>
      <c r="W115" s="7"/>
      <c r="X115" s="7"/>
      <c r="Y115" s="7"/>
      <c r="Z115" s="7"/>
    </row>
    <row r="116" ht="15.0" customHeight="1">
      <c r="A116" s="84"/>
      <c r="B116" s="53" t="s">
        <v>262</v>
      </c>
      <c r="C116" s="53" t="s">
        <v>15</v>
      </c>
      <c r="D116" s="64" t="s">
        <v>358</v>
      </c>
      <c r="E116" s="84"/>
      <c r="T116" s="7"/>
      <c r="U116" s="7"/>
      <c r="V116" s="7"/>
      <c r="W116" s="7"/>
      <c r="X116" s="7"/>
      <c r="Y116" s="7"/>
      <c r="Z116" s="7"/>
    </row>
    <row r="117" ht="15.0" customHeight="1">
      <c r="A117" s="53" t="s">
        <v>1078</v>
      </c>
      <c r="B117" s="53" t="s">
        <v>1079</v>
      </c>
      <c r="C117" s="53" t="s">
        <v>15</v>
      </c>
      <c r="D117" s="64" t="s">
        <v>1081</v>
      </c>
      <c r="E117" s="84"/>
      <c r="T117" s="7"/>
      <c r="U117" s="7"/>
      <c r="V117" s="7"/>
      <c r="W117" s="7"/>
      <c r="X117" s="7"/>
      <c r="Y117" s="7"/>
      <c r="Z117" s="7"/>
    </row>
    <row r="118" ht="15.0" customHeight="1">
      <c r="A118" s="84"/>
      <c r="B118" s="53" t="s">
        <v>1082</v>
      </c>
      <c r="C118" s="53" t="s">
        <v>15</v>
      </c>
      <c r="D118" s="64" t="s">
        <v>1083</v>
      </c>
      <c r="E118" s="84"/>
      <c r="T118" s="7"/>
      <c r="U118" s="7"/>
      <c r="V118" s="7"/>
      <c r="W118" s="7"/>
      <c r="X118" s="7"/>
      <c r="Y118" s="7"/>
      <c r="Z118" s="7"/>
    </row>
    <row r="119" ht="15.0" customHeight="1">
      <c r="A119" s="84"/>
      <c r="B119" s="107" t="s">
        <v>1073</v>
      </c>
      <c r="C119" s="107" t="s">
        <v>23</v>
      </c>
      <c r="D119" s="64" t="s">
        <v>359</v>
      </c>
      <c r="E119" s="108" t="s">
        <v>1078</v>
      </c>
      <c r="F119" s="84"/>
      <c r="T119" s="7"/>
      <c r="U119" s="7"/>
      <c r="V119" s="7"/>
      <c r="W119" s="7"/>
      <c r="X119" s="7"/>
      <c r="Y119" s="7"/>
      <c r="Z119" s="7"/>
    </row>
    <row r="120" ht="15.0" customHeight="1">
      <c r="A120" s="84"/>
      <c r="B120" s="84"/>
      <c r="D120" s="84"/>
      <c r="E120" s="84"/>
      <c r="F120" s="84"/>
      <c r="T120" s="7"/>
      <c r="U120" s="7"/>
      <c r="V120" s="7"/>
      <c r="W120" s="7"/>
      <c r="X120" s="7"/>
      <c r="Y120" s="7"/>
      <c r="Z120" s="7"/>
    </row>
    <row r="121" ht="15.0" customHeight="1">
      <c r="A121" s="97" t="s">
        <v>1084</v>
      </c>
      <c r="B121" s="99" t="s">
        <v>1085</v>
      </c>
      <c r="C121" s="99" t="s">
        <v>30</v>
      </c>
      <c r="D121" s="100" t="s">
        <v>1086</v>
      </c>
      <c r="E121" s="99" t="s">
        <v>1087</v>
      </c>
      <c r="F121" s="97" t="s">
        <v>843</v>
      </c>
      <c r="G121" s="97" t="s">
        <v>417</v>
      </c>
      <c r="H121" s="100" t="s">
        <v>1088</v>
      </c>
      <c r="I121" s="104" t="str">
        <f>HYPERLINK("mailto:judilr@msn.com","judilr@msn.com")</f>
        <v>judilr@msn.com</v>
      </c>
      <c r="J121" s="84"/>
      <c r="T121" s="7"/>
      <c r="U121" s="7"/>
      <c r="V121" s="7"/>
      <c r="W121" s="7"/>
      <c r="X121" s="7"/>
      <c r="Y121" s="7"/>
      <c r="Z121" s="7"/>
    </row>
    <row r="122" ht="15.0" customHeight="1">
      <c r="A122" s="84"/>
      <c r="B122" s="53" t="s">
        <v>411</v>
      </c>
      <c r="C122" s="53" t="s">
        <v>301</v>
      </c>
      <c r="D122" s="64" t="s">
        <v>412</v>
      </c>
      <c r="E122" s="84"/>
      <c r="H122" s="64" t="s">
        <v>1091</v>
      </c>
      <c r="I122" s="66" t="str">
        <f>HYPERLINK("mailto:cmilne@snet.net","cmilne@snet.net")</f>
        <v>cmilne@snet.net</v>
      </c>
      <c r="J122" s="84"/>
      <c r="T122" s="7"/>
      <c r="U122" s="7"/>
      <c r="V122" s="7"/>
      <c r="W122" s="7"/>
      <c r="X122" s="7"/>
      <c r="Y122" s="7"/>
      <c r="Z122" s="7"/>
    </row>
    <row r="123" ht="15.0" customHeight="1">
      <c r="A123" s="84"/>
      <c r="B123" s="53" t="s">
        <v>414</v>
      </c>
      <c r="C123" s="53" t="s">
        <v>30</v>
      </c>
      <c r="D123" s="64" t="s">
        <v>1095</v>
      </c>
      <c r="E123" s="84"/>
      <c r="H123" s="64" t="s">
        <v>1096</v>
      </c>
      <c r="I123" s="66" t="str">
        <f>HYPERLINK("mailto:madishman@gmail.com","madishman@gmail.com")</f>
        <v>madishman@gmail.com</v>
      </c>
      <c r="J123" s="84"/>
      <c r="T123" s="7"/>
      <c r="U123" s="7"/>
      <c r="V123" s="7"/>
      <c r="W123" s="7"/>
      <c r="X123" s="7"/>
      <c r="Y123" s="7"/>
      <c r="Z123" s="7"/>
    </row>
    <row r="124" ht="15.0" customHeight="1">
      <c r="A124" s="84"/>
      <c r="B124" s="53" t="s">
        <v>1101</v>
      </c>
      <c r="C124" s="53" t="s">
        <v>23</v>
      </c>
      <c r="D124" s="64" t="s">
        <v>1102</v>
      </c>
      <c r="E124" s="84"/>
      <c r="H124" s="64" t="s">
        <v>1088</v>
      </c>
      <c r="I124" s="84"/>
      <c r="T124" s="7"/>
      <c r="U124" s="7"/>
      <c r="V124" s="7"/>
      <c r="W124" s="7"/>
      <c r="X124" s="7"/>
      <c r="Y124" s="7"/>
      <c r="Z124" s="7"/>
    </row>
    <row r="125" ht="15.0" customHeight="1">
      <c r="A125" s="84"/>
      <c r="B125" s="107" t="s">
        <v>417</v>
      </c>
      <c r="C125" s="107" t="s">
        <v>23</v>
      </c>
      <c r="D125" s="64" t="s">
        <v>1103</v>
      </c>
      <c r="E125" s="84"/>
      <c r="T125" s="7"/>
      <c r="U125" s="7"/>
      <c r="V125" s="7"/>
      <c r="W125" s="7"/>
      <c r="X125" s="7"/>
      <c r="Y125" s="7"/>
      <c r="Z125" s="7"/>
    </row>
    <row r="126" ht="15.0" customHeight="1">
      <c r="A126" s="84"/>
      <c r="T126" s="7"/>
      <c r="U126" s="7"/>
      <c r="V126" s="7"/>
      <c r="W126" s="7"/>
      <c r="X126" s="7"/>
      <c r="Y126" s="7"/>
      <c r="Z126" s="7"/>
    </row>
    <row r="127" ht="15.0" customHeight="1">
      <c r="A127" s="97" t="s">
        <v>1104</v>
      </c>
      <c r="B127" s="99" t="s">
        <v>1105</v>
      </c>
      <c r="C127" s="99" t="s">
        <v>301</v>
      </c>
      <c r="D127" s="100" t="s">
        <v>1106</v>
      </c>
      <c r="E127" s="99" t="s">
        <v>786</v>
      </c>
      <c r="F127" s="97" t="s">
        <v>1107</v>
      </c>
      <c r="G127" s="97" t="s">
        <v>1108</v>
      </c>
      <c r="H127" s="100" t="s">
        <v>1109</v>
      </c>
      <c r="I127" s="104" t="str">
        <f t="shared" ref="I127:I128" si="2">HYPERLINK("mailto:arieltd@yahoo.com","arieltd@yahoo.com")</f>
        <v>arieltd@yahoo.com</v>
      </c>
      <c r="J127" s="84"/>
      <c r="T127" s="7"/>
      <c r="U127" s="7"/>
      <c r="V127" s="7"/>
      <c r="W127" s="7"/>
      <c r="X127" s="7"/>
      <c r="Y127" s="7"/>
      <c r="Z127" s="7"/>
    </row>
    <row r="128" ht="15.0" customHeight="1">
      <c r="A128" s="84"/>
      <c r="B128" s="53" t="s">
        <v>1114</v>
      </c>
      <c r="C128" s="53" t="s">
        <v>25</v>
      </c>
      <c r="D128" s="64" t="s">
        <v>1106</v>
      </c>
      <c r="E128" s="84"/>
      <c r="H128" s="64" t="s">
        <v>1109</v>
      </c>
      <c r="I128" s="66" t="str">
        <f t="shared" si="2"/>
        <v>arieltd@yahoo.com</v>
      </c>
      <c r="J128" s="84"/>
      <c r="T128" s="7"/>
      <c r="U128" s="7"/>
      <c r="V128" s="7"/>
      <c r="W128" s="7"/>
      <c r="X128" s="7"/>
      <c r="Y128" s="7"/>
      <c r="Z128" s="7"/>
    </row>
    <row r="129" ht="15.0" customHeight="1">
      <c r="A129" s="84"/>
      <c r="B129" s="53" t="s">
        <v>1117</v>
      </c>
      <c r="C129" s="53" t="s">
        <v>23</v>
      </c>
      <c r="D129" s="64" t="s">
        <v>1118</v>
      </c>
      <c r="E129" s="84"/>
      <c r="H129" s="64" t="s">
        <v>1119</v>
      </c>
      <c r="I129" s="66" t="str">
        <f>HYPERLINK("mailto:lilygal560@hotmail.com","lilygal560@hotmail.com")</f>
        <v>lilygal560@hotmail.com</v>
      </c>
      <c r="J129" s="84"/>
      <c r="T129" s="7"/>
      <c r="U129" s="7"/>
      <c r="V129" s="7"/>
      <c r="W129" s="7"/>
      <c r="X129" s="7"/>
      <c r="Y129" s="7"/>
      <c r="Z129" s="7"/>
    </row>
    <row r="130" ht="15.0" customHeight="1">
      <c r="A130" s="84"/>
      <c r="B130" s="53" t="s">
        <v>1122</v>
      </c>
      <c r="C130" s="53" t="s">
        <v>30</v>
      </c>
      <c r="D130" s="64" t="s">
        <v>1123</v>
      </c>
      <c r="E130" s="84"/>
      <c r="H130" s="64" t="s">
        <v>1125</v>
      </c>
      <c r="I130" s="66" t="str">
        <f>HYPERLINK("mailto:burtlakeseas@aol.com","burtlakeseas@aol.com")</f>
        <v>burtlakeseas@aol.com</v>
      </c>
      <c r="J130" s="84"/>
      <c r="T130" s="7"/>
      <c r="U130" s="7"/>
      <c r="V130" s="7"/>
      <c r="W130" s="7"/>
      <c r="X130" s="7"/>
      <c r="Y130" s="7"/>
      <c r="Z130" s="7"/>
    </row>
    <row r="131" ht="15.0" customHeight="1">
      <c r="A131" s="84"/>
      <c r="T131" s="7"/>
      <c r="U131" s="7"/>
      <c r="V131" s="7"/>
      <c r="W131" s="7"/>
      <c r="X131" s="7"/>
      <c r="Y131" s="7"/>
      <c r="Z131" s="7"/>
    </row>
    <row r="132" ht="15.0" customHeight="1">
      <c r="A132" s="97" t="s">
        <v>1126</v>
      </c>
      <c r="B132" s="99" t="s">
        <v>1127</v>
      </c>
      <c r="C132" s="99" t="s">
        <v>301</v>
      </c>
      <c r="D132" s="100" t="s">
        <v>310</v>
      </c>
      <c r="E132" s="99" t="s">
        <v>786</v>
      </c>
      <c r="F132" s="97" t="s">
        <v>312</v>
      </c>
      <c r="G132" s="97" t="s">
        <v>470</v>
      </c>
      <c r="H132" s="100" t="s">
        <v>1128</v>
      </c>
      <c r="I132" s="104" t="str">
        <f>HYPERLINK("mailto:jonisss726@yahoo.com","jonisss726@yahoo.com")</f>
        <v>jonisss726@yahoo.com</v>
      </c>
      <c r="J132" s="84"/>
      <c r="T132" s="7"/>
      <c r="U132" s="7"/>
      <c r="V132" s="7"/>
      <c r="W132" s="7"/>
      <c r="X132" s="7"/>
      <c r="Y132" s="7"/>
      <c r="Z132" s="7"/>
    </row>
    <row r="133" ht="15.0" customHeight="1">
      <c r="A133" s="84"/>
      <c r="B133" s="53" t="s">
        <v>469</v>
      </c>
      <c r="C133" s="53" t="s">
        <v>15</v>
      </c>
      <c r="D133" s="64" t="s">
        <v>910</v>
      </c>
      <c r="E133" s="84"/>
      <c r="H133" s="64" t="s">
        <v>1130</v>
      </c>
      <c r="I133" s="66" t="str">
        <f>HYPERLINK("mailto:dkeyes@gasparillainn.com","dkeyes@gasparillainn.com")</f>
        <v>dkeyes@gasparillainn.com</v>
      </c>
      <c r="J133" s="84"/>
      <c r="T133" s="7"/>
      <c r="U133" s="7"/>
      <c r="V133" s="7"/>
      <c r="W133" s="7"/>
      <c r="X133" s="7"/>
      <c r="Y133" s="7"/>
      <c r="Z133" s="7"/>
    </row>
    <row r="134" ht="15.0" customHeight="1">
      <c r="A134" s="53" t="s">
        <v>1131</v>
      </c>
      <c r="B134" s="53" t="s">
        <v>171</v>
      </c>
      <c r="C134" s="53" t="s">
        <v>23</v>
      </c>
      <c r="D134" s="64" t="s">
        <v>313</v>
      </c>
      <c r="E134" s="84"/>
      <c r="H134" s="64" t="s">
        <v>1132</v>
      </c>
      <c r="I134" s="66" t="str">
        <f>HYPERLINK("mailto:squeisser@hotmail.com","squeisser@hotmail.com")</f>
        <v>squeisser@hotmail.com</v>
      </c>
      <c r="J134" s="84"/>
      <c r="T134" s="7"/>
      <c r="U134" s="7"/>
      <c r="V134" s="7"/>
      <c r="W134" s="7"/>
      <c r="X134" s="7"/>
      <c r="Y134" s="7"/>
      <c r="Z134" s="7"/>
    </row>
    <row r="135" ht="15.0" customHeight="1">
      <c r="A135" s="53" t="s">
        <v>1133</v>
      </c>
      <c r="B135" s="53" t="s">
        <v>1134</v>
      </c>
      <c r="C135" s="53" t="s">
        <v>301</v>
      </c>
      <c r="D135" s="64" t="s">
        <v>1135</v>
      </c>
      <c r="E135" s="84"/>
      <c r="H135" s="64" t="s">
        <v>1136</v>
      </c>
      <c r="I135" s="66" t="str">
        <f>HYPERLINK("mailto:jennae277@gmail.com","jennae277@gmail.com")</f>
        <v>jennae277@gmail.com</v>
      </c>
      <c r="J135" s="84"/>
      <c r="T135" s="7"/>
      <c r="U135" s="7"/>
      <c r="V135" s="7"/>
      <c r="W135" s="7"/>
      <c r="X135" s="7"/>
      <c r="Y135" s="7"/>
      <c r="Z135" s="7"/>
    </row>
    <row r="136" ht="15.0" customHeight="1">
      <c r="A136" s="84"/>
      <c r="B136" s="107" t="s">
        <v>470</v>
      </c>
      <c r="C136" s="107" t="s">
        <v>30</v>
      </c>
      <c r="D136" s="64" t="s">
        <v>1137</v>
      </c>
      <c r="E136" s="108" t="s">
        <v>1138</v>
      </c>
      <c r="F136" s="84"/>
      <c r="T136" s="7"/>
      <c r="U136" s="7"/>
      <c r="V136" s="7"/>
      <c r="W136" s="7"/>
      <c r="X136" s="7"/>
      <c r="Y136" s="7"/>
      <c r="Z136" s="7"/>
    </row>
    <row r="137" ht="15.0" customHeight="1">
      <c r="A137" s="84"/>
      <c r="T137" s="7"/>
      <c r="U137" s="7"/>
      <c r="V137" s="7"/>
      <c r="W137" s="7"/>
      <c r="X137" s="7"/>
      <c r="Y137" s="7"/>
      <c r="Z137" s="7"/>
    </row>
    <row r="138" ht="15.0" customHeight="1">
      <c r="A138" s="97" t="s">
        <v>1140</v>
      </c>
      <c r="B138" s="99" t="s">
        <v>1141</v>
      </c>
      <c r="C138" s="99" t="s">
        <v>301</v>
      </c>
      <c r="D138" s="100" t="s">
        <v>1142</v>
      </c>
      <c r="E138" s="99" t="s">
        <v>786</v>
      </c>
      <c r="F138" s="100" t="s">
        <v>843</v>
      </c>
      <c r="G138" s="97" t="s">
        <v>1144</v>
      </c>
      <c r="H138" s="100" t="s">
        <v>1145</v>
      </c>
      <c r="I138" s="104" t="str">
        <f>HYPERLINK("mailto:estarr213@gmail.com","estarr213@gmail.com")</f>
        <v>estarr213@gmail.com</v>
      </c>
      <c r="J138" s="84"/>
      <c r="T138" s="7"/>
      <c r="U138" s="7"/>
      <c r="V138" s="7"/>
      <c r="W138" s="7"/>
      <c r="X138" s="7"/>
      <c r="Y138" s="7"/>
      <c r="Z138" s="7"/>
    </row>
    <row r="139" ht="15.0" customHeight="1">
      <c r="A139" s="84"/>
      <c r="B139" s="53" t="s">
        <v>1147</v>
      </c>
      <c r="C139" s="53" t="s">
        <v>301</v>
      </c>
      <c r="D139" s="64" t="s">
        <v>1148</v>
      </c>
      <c r="E139" s="84"/>
      <c r="H139" s="64" t="s">
        <v>1149</v>
      </c>
      <c r="I139" s="84"/>
      <c r="T139" s="7"/>
      <c r="U139" s="7"/>
      <c r="V139" s="7"/>
      <c r="W139" s="7"/>
      <c r="X139" s="7"/>
      <c r="Y139" s="7"/>
      <c r="Z139" s="7"/>
    </row>
    <row r="140" ht="15.0" customHeight="1">
      <c r="A140" s="53" t="s">
        <v>1152</v>
      </c>
      <c r="B140" s="53" t="s">
        <v>1153</v>
      </c>
      <c r="C140" s="53" t="s">
        <v>15</v>
      </c>
      <c r="D140" s="64" t="s">
        <v>1154</v>
      </c>
      <c r="E140" s="84"/>
      <c r="H140" s="64" t="s">
        <v>1155</v>
      </c>
      <c r="I140" s="66" t="str">
        <f>HYPERLINK("mailto:rainevdog@hotmail.com","rainevdog@hotmail.com")</f>
        <v>rainevdog@hotmail.com</v>
      </c>
      <c r="J140" s="84"/>
      <c r="T140" s="7"/>
      <c r="U140" s="7"/>
      <c r="V140" s="7"/>
      <c r="W140" s="7"/>
      <c r="X140" s="7"/>
      <c r="Y140" s="7"/>
      <c r="Z140" s="7"/>
    </row>
    <row r="141" ht="15.0" customHeight="1">
      <c r="A141" s="53" t="s">
        <v>1164</v>
      </c>
      <c r="B141" s="53" t="s">
        <v>1165</v>
      </c>
      <c r="C141" s="53" t="s">
        <v>15</v>
      </c>
      <c r="D141" s="64" t="s">
        <v>1166</v>
      </c>
      <c r="E141" s="84"/>
      <c r="H141" s="64" t="s">
        <v>1168</v>
      </c>
      <c r="I141" s="84"/>
      <c r="T141" s="7"/>
      <c r="U141" s="7"/>
      <c r="V141" s="7"/>
      <c r="W141" s="7"/>
      <c r="X141" s="7"/>
      <c r="Y141" s="7"/>
      <c r="Z141" s="7"/>
    </row>
    <row r="142" ht="15.0" customHeight="1">
      <c r="A142" s="84"/>
      <c r="B142" s="107" t="s">
        <v>1144</v>
      </c>
      <c r="C142" s="107" t="s">
        <v>23</v>
      </c>
      <c r="D142" s="64" t="s">
        <v>1170</v>
      </c>
      <c r="E142" s="108" t="s">
        <v>1171</v>
      </c>
      <c r="F142" s="84"/>
      <c r="T142" s="7"/>
      <c r="U142" s="7"/>
      <c r="V142" s="7"/>
      <c r="W142" s="7"/>
      <c r="X142" s="7"/>
      <c r="Y142" s="7"/>
      <c r="Z142" s="7"/>
    </row>
    <row r="143" ht="15.0" customHeight="1">
      <c r="A143" s="84"/>
      <c r="T143" s="7"/>
      <c r="U143" s="7"/>
      <c r="V143" s="7"/>
      <c r="W143" s="7"/>
      <c r="X143" s="7"/>
      <c r="Y143" s="7"/>
      <c r="Z143" s="7"/>
    </row>
    <row r="144" ht="15.0" customHeight="1">
      <c r="A144" s="97" t="s">
        <v>1172</v>
      </c>
      <c r="B144" s="99" t="s">
        <v>1173</v>
      </c>
      <c r="C144" s="99"/>
      <c r="D144" s="100" t="s">
        <v>1174</v>
      </c>
      <c r="E144" s="99" t="s">
        <v>786</v>
      </c>
      <c r="F144" s="99" t="s">
        <v>843</v>
      </c>
      <c r="G144" s="97" t="s">
        <v>1175</v>
      </c>
      <c r="H144" s="100" t="s">
        <v>1176</v>
      </c>
      <c r="I144" s="104" t="str">
        <f>HYPERLINK("mailto:trsjean@comcast.net","trsjean@comcast.net")</f>
        <v>trsjean@comcast.net</v>
      </c>
      <c r="J144" s="84"/>
      <c r="T144" s="7"/>
      <c r="U144" s="7"/>
      <c r="V144" s="7"/>
      <c r="W144" s="7"/>
      <c r="X144" s="7"/>
      <c r="Y144" s="7"/>
      <c r="Z144" s="7"/>
    </row>
    <row r="145" ht="15.0" customHeight="1">
      <c r="A145" s="84"/>
      <c r="B145" s="53" t="s">
        <v>1178</v>
      </c>
      <c r="C145" s="53" t="s">
        <v>30</v>
      </c>
      <c r="D145" s="84"/>
      <c r="T145" s="7"/>
      <c r="U145" s="7"/>
      <c r="V145" s="7"/>
      <c r="W145" s="7"/>
      <c r="X145" s="7"/>
      <c r="Y145" s="7"/>
      <c r="Z145" s="7"/>
    </row>
    <row r="146" ht="15.0" customHeight="1">
      <c r="A146" s="84"/>
      <c r="B146" s="53" t="s">
        <v>718</v>
      </c>
      <c r="C146" s="84"/>
      <c r="T146" s="7"/>
      <c r="U146" s="7"/>
      <c r="V146" s="7"/>
      <c r="W146" s="7"/>
      <c r="X146" s="7"/>
      <c r="Y146" s="7"/>
      <c r="Z146" s="7"/>
    </row>
    <row r="147" ht="15.0" customHeight="1">
      <c r="A147" s="84"/>
      <c r="T147" s="7"/>
      <c r="U147" s="7"/>
      <c r="V147" s="7"/>
      <c r="W147" s="7"/>
      <c r="X147" s="7"/>
      <c r="Y147" s="7"/>
      <c r="Z147" s="7"/>
    </row>
    <row r="148" ht="15.0" customHeight="1">
      <c r="A148" s="84"/>
      <c r="B148" s="107" t="s">
        <v>1175</v>
      </c>
      <c r="C148" s="107" t="s">
        <v>30</v>
      </c>
      <c r="D148" s="64" t="s">
        <v>1180</v>
      </c>
      <c r="E148" s="84"/>
      <c r="T148" s="7"/>
      <c r="U148" s="7"/>
      <c r="V148" s="7"/>
      <c r="W148" s="7"/>
      <c r="X148" s="7"/>
      <c r="Y148" s="7"/>
      <c r="Z148" s="7"/>
    </row>
    <row r="149" ht="15.0" customHeight="1">
      <c r="A149" s="116"/>
      <c r="B149" s="114" t="s">
        <v>1182</v>
      </c>
      <c r="C149" s="115"/>
      <c r="D149" s="115"/>
      <c r="E149" s="115"/>
      <c r="F149" s="115"/>
      <c r="G149" s="115"/>
      <c r="H149" s="93"/>
      <c r="I149" s="116"/>
      <c r="J149" s="84"/>
      <c r="T149" s="7"/>
      <c r="U149" s="7"/>
      <c r="V149" s="7"/>
      <c r="W149" s="7"/>
      <c r="X149" s="7"/>
      <c r="Y149" s="7"/>
      <c r="Z149" s="7"/>
    </row>
    <row r="150" ht="15.0" customHeight="1">
      <c r="A150" s="84"/>
      <c r="T150" s="7"/>
      <c r="U150" s="7"/>
      <c r="V150" s="7"/>
      <c r="W150" s="7"/>
      <c r="X150" s="7"/>
      <c r="Y150" s="7"/>
      <c r="Z150" s="7"/>
    </row>
    <row r="151" ht="15.0" customHeight="1">
      <c r="A151" s="97" t="s">
        <v>1183</v>
      </c>
      <c r="B151" s="99" t="s">
        <v>1184</v>
      </c>
      <c r="C151" s="99"/>
      <c r="D151" s="100" t="s">
        <v>1185</v>
      </c>
      <c r="E151" s="99" t="s">
        <v>786</v>
      </c>
      <c r="F151" s="97" t="s">
        <v>1186</v>
      </c>
      <c r="G151" s="97" t="s">
        <v>1187</v>
      </c>
      <c r="H151" s="100"/>
      <c r="I151" s="104" t="str">
        <f>HYPERLINK("mailto:cannonreidjones@gmail.com","cannonreidjones@gmail.com")</f>
        <v>cannonreidjones@gmail.com</v>
      </c>
      <c r="J151" s="84"/>
      <c r="T151" s="7"/>
      <c r="U151" s="7"/>
      <c r="V151" s="7"/>
      <c r="W151" s="7"/>
      <c r="X151" s="7"/>
      <c r="Y151" s="7"/>
      <c r="Z151" s="7"/>
    </row>
    <row r="152" ht="15.0" customHeight="1">
      <c r="A152" s="84"/>
      <c r="B152" s="53" t="s">
        <v>651</v>
      </c>
      <c r="C152" s="84"/>
      <c r="I152" s="66" t="str">
        <f>HYPERLINK("mailto:amprestia@ebtfl.com","amprestia@ebtfl.com")</f>
        <v>amprestia@ebtfl.com</v>
      </c>
      <c r="J152" s="84"/>
      <c r="T152" s="7"/>
      <c r="U152" s="7"/>
      <c r="V152" s="7"/>
      <c r="W152" s="7"/>
      <c r="X152" s="7"/>
      <c r="Y152" s="7"/>
      <c r="Z152" s="7"/>
    </row>
    <row r="153" ht="15.0" customHeight="1">
      <c r="A153" s="53" t="s">
        <v>1191</v>
      </c>
      <c r="B153" s="53" t="s">
        <v>1192</v>
      </c>
      <c r="C153" s="84"/>
      <c r="D153" s="64" t="s">
        <v>1193</v>
      </c>
      <c r="E153" s="84"/>
      <c r="I153" s="66" t="str">
        <f>HYPERLINK("mailto:mllaterza@ebtfl.com","mllaterza@ebtfl.com")</f>
        <v>mllaterza@ebtfl.com</v>
      </c>
      <c r="J153" s="84"/>
      <c r="T153" s="7"/>
      <c r="U153" s="7"/>
      <c r="V153" s="7"/>
      <c r="W153" s="7"/>
      <c r="X153" s="7"/>
      <c r="Y153" s="7"/>
      <c r="Z153" s="7"/>
    </row>
    <row r="154" ht="15.0" customHeight="1">
      <c r="A154" s="84"/>
      <c r="B154" s="53" t="s">
        <v>1197</v>
      </c>
      <c r="C154" s="84"/>
      <c r="T154" s="7"/>
      <c r="U154" s="7"/>
      <c r="V154" s="7"/>
      <c r="W154" s="7"/>
      <c r="X154" s="7"/>
      <c r="Y154" s="7"/>
      <c r="Z154" s="7"/>
    </row>
    <row r="155" ht="15.0" customHeight="1">
      <c r="A155" s="84"/>
      <c r="B155" s="107" t="s">
        <v>1187</v>
      </c>
      <c r="C155" s="84"/>
      <c r="E155" s="108" t="s">
        <v>1191</v>
      </c>
      <c r="F155" s="84"/>
      <c r="T155" s="7"/>
      <c r="U155" s="7"/>
      <c r="V155" s="7"/>
      <c r="W155" s="7"/>
      <c r="X155" s="7"/>
      <c r="Y155" s="7"/>
      <c r="Z155" s="7"/>
    </row>
    <row r="156" ht="15.0" customHeight="1">
      <c r="A156" s="84"/>
      <c r="T156" s="7"/>
      <c r="U156" s="7"/>
      <c r="V156" s="7"/>
      <c r="W156" s="7"/>
      <c r="X156" s="7"/>
      <c r="Y156" s="7"/>
      <c r="Z156" s="7"/>
    </row>
    <row r="157" ht="15.0" customHeight="1">
      <c r="A157" s="97" t="s">
        <v>1198</v>
      </c>
      <c r="B157" s="99" t="s">
        <v>1199</v>
      </c>
      <c r="C157" s="99" t="s">
        <v>23</v>
      </c>
      <c r="D157" s="100"/>
      <c r="E157" s="99" t="s">
        <v>786</v>
      </c>
      <c r="F157" s="97" t="s">
        <v>879</v>
      </c>
      <c r="G157" s="97" t="s">
        <v>575</v>
      </c>
      <c r="H157" s="111"/>
      <c r="I157" s="93"/>
      <c r="J157" s="84"/>
      <c r="T157" s="7"/>
      <c r="U157" s="7"/>
      <c r="V157" s="7"/>
      <c r="W157" s="7"/>
      <c r="X157" s="7"/>
      <c r="Y157" s="7"/>
      <c r="Z157" s="7"/>
    </row>
    <row r="158" ht="15.0" customHeight="1">
      <c r="A158" s="84"/>
      <c r="B158" s="53" t="s">
        <v>1200</v>
      </c>
      <c r="C158" s="53" t="s">
        <v>23</v>
      </c>
      <c r="D158" s="84"/>
      <c r="T158" s="7"/>
      <c r="U158" s="7"/>
      <c r="V158" s="7"/>
      <c r="W158" s="7"/>
      <c r="X158" s="7"/>
      <c r="Y158" s="7"/>
      <c r="Z158" s="7"/>
    </row>
    <row r="159" ht="15.0" customHeight="1">
      <c r="A159" s="53" t="s">
        <v>1201</v>
      </c>
      <c r="B159" s="53" t="s">
        <v>57</v>
      </c>
      <c r="C159" s="53" t="s">
        <v>30</v>
      </c>
      <c r="D159" s="84"/>
      <c r="T159" s="7"/>
      <c r="U159" s="7"/>
      <c r="V159" s="7"/>
      <c r="W159" s="7"/>
      <c r="X159" s="7"/>
      <c r="Y159" s="7"/>
      <c r="Z159" s="7"/>
    </row>
    <row r="160" ht="15.0" customHeight="1">
      <c r="A160" s="53" t="s">
        <v>1202</v>
      </c>
      <c r="B160" s="53" t="s">
        <v>1203</v>
      </c>
      <c r="C160" s="53" t="s">
        <v>30</v>
      </c>
      <c r="D160" s="84"/>
      <c r="T160" s="7"/>
      <c r="U160" s="7"/>
      <c r="V160" s="7"/>
      <c r="W160" s="7"/>
      <c r="X160" s="7"/>
      <c r="Y160" s="7"/>
      <c r="Z160" s="7"/>
    </row>
    <row r="161" ht="15.0" customHeight="1">
      <c r="A161" s="84"/>
      <c r="B161" s="107" t="s">
        <v>575</v>
      </c>
      <c r="C161" s="107" t="s">
        <v>23</v>
      </c>
      <c r="D161" s="64" t="s">
        <v>1204</v>
      </c>
      <c r="E161" s="108" t="s">
        <v>1205</v>
      </c>
      <c r="F161" s="84"/>
      <c r="I161" s="66" t="str">
        <f>HYPERLINK("mailto:captaincharliecoleman@hotmail.com","captaincharliecoleman@hotmail.com")</f>
        <v>captaincharliecoleman@hotmail.com</v>
      </c>
      <c r="J161" s="84"/>
      <c r="T161" s="7"/>
      <c r="U161" s="7"/>
      <c r="V161" s="7"/>
      <c r="W161" s="7"/>
      <c r="X161" s="7"/>
      <c r="Y161" s="7"/>
      <c r="Z161" s="7"/>
    </row>
    <row r="162" ht="15.0" customHeight="1">
      <c r="A162" s="84"/>
      <c r="T162" s="7"/>
      <c r="U162" s="7"/>
      <c r="V162" s="7"/>
      <c r="W162" s="7"/>
      <c r="X162" s="7"/>
      <c r="Y162" s="7"/>
      <c r="Z162" s="7"/>
    </row>
    <row r="163" ht="15.0" customHeight="1">
      <c r="A163" s="97" t="s">
        <v>1206</v>
      </c>
      <c r="B163" s="99" t="s">
        <v>1207</v>
      </c>
      <c r="C163" s="99" t="s">
        <v>15</v>
      </c>
      <c r="D163" s="100" t="s">
        <v>1208</v>
      </c>
      <c r="E163" s="99" t="s">
        <v>786</v>
      </c>
      <c r="F163" s="97" t="s">
        <v>348</v>
      </c>
      <c r="G163" s="97" t="s">
        <v>1209</v>
      </c>
      <c r="H163" s="100" t="s">
        <v>1210</v>
      </c>
      <c r="I163" s="104" t="str">
        <f>HYPERLINK("mailto:daniellezipay@hotmail.com","daniellezipay@hotmail.com")</f>
        <v>daniellezipay@hotmail.com</v>
      </c>
      <c r="J163" s="84"/>
      <c r="T163" s="7"/>
      <c r="U163" s="7"/>
      <c r="V163" s="7"/>
      <c r="W163" s="7"/>
      <c r="X163" s="7"/>
      <c r="Y163" s="7"/>
      <c r="Z163" s="7"/>
    </row>
    <row r="164" ht="15.0" customHeight="1">
      <c r="A164" s="84"/>
      <c r="B164" s="53" t="s">
        <v>1211</v>
      </c>
      <c r="C164" s="53" t="s">
        <v>301</v>
      </c>
      <c r="D164" s="64" t="s">
        <v>843</v>
      </c>
      <c r="E164" s="84"/>
      <c r="T164" s="7"/>
      <c r="U164" s="7"/>
      <c r="V164" s="7"/>
      <c r="W164" s="7"/>
      <c r="X164" s="7"/>
      <c r="Y164" s="7"/>
      <c r="Z164" s="7"/>
    </row>
    <row r="165" ht="15.0" customHeight="1">
      <c r="A165" s="84"/>
      <c r="B165" s="53" t="s">
        <v>1212</v>
      </c>
      <c r="C165" s="53" t="s">
        <v>301</v>
      </c>
      <c r="D165" s="64" t="s">
        <v>1213</v>
      </c>
      <c r="E165" s="84"/>
      <c r="T165" s="7"/>
      <c r="U165" s="7"/>
      <c r="V165" s="7"/>
      <c r="W165" s="7"/>
      <c r="X165" s="7"/>
      <c r="Y165" s="7"/>
      <c r="Z165" s="7"/>
    </row>
    <row r="166" ht="15.0" customHeight="1">
      <c r="A166" s="84"/>
      <c r="B166" s="53" t="s">
        <v>184</v>
      </c>
      <c r="C166" s="84"/>
      <c r="T166" s="7"/>
      <c r="U166" s="7"/>
      <c r="V166" s="7"/>
      <c r="W166" s="7"/>
      <c r="X166" s="7"/>
      <c r="Y166" s="7"/>
      <c r="Z166" s="7"/>
    </row>
    <row r="167" ht="15.0" customHeight="1">
      <c r="A167" s="84"/>
      <c r="B167" s="107" t="s">
        <v>1209</v>
      </c>
      <c r="C167" s="107" t="s">
        <v>15</v>
      </c>
      <c r="D167" s="64" t="s">
        <v>1214</v>
      </c>
      <c r="E167" s="84"/>
      <c r="T167" s="7"/>
      <c r="U167" s="7"/>
      <c r="V167" s="7"/>
      <c r="W167" s="7"/>
      <c r="X167" s="7"/>
      <c r="Y167" s="7"/>
      <c r="Z167" s="7"/>
    </row>
    <row r="168" ht="15.0" customHeight="1">
      <c r="A168" s="84"/>
      <c r="T168" s="7"/>
      <c r="U168" s="7"/>
      <c r="V168" s="7"/>
      <c r="W168" s="7"/>
      <c r="X168" s="7"/>
      <c r="Y168" s="7"/>
      <c r="Z168" s="7"/>
    </row>
    <row r="169" ht="15.0" customHeight="1">
      <c r="A169" s="84"/>
      <c r="T169" s="7"/>
      <c r="U169" s="7"/>
      <c r="V169" s="7"/>
      <c r="W169" s="7"/>
      <c r="X169" s="7"/>
      <c r="Y169" s="7"/>
      <c r="Z169" s="7"/>
    </row>
    <row r="170" ht="15.0" customHeight="1">
      <c r="A170" s="84"/>
      <c r="T170" s="7"/>
      <c r="U170" s="7"/>
      <c r="V170" s="7"/>
      <c r="W170" s="7"/>
      <c r="X170" s="7"/>
      <c r="Y170" s="7"/>
      <c r="Z170" s="7"/>
    </row>
    <row r="171" ht="15.0" customHeight="1">
      <c r="A171" s="84"/>
      <c r="T171" s="7"/>
      <c r="U171" s="7"/>
      <c r="V171" s="7"/>
      <c r="W171" s="7"/>
      <c r="X171" s="7"/>
      <c r="Y171" s="7"/>
      <c r="Z171" s="7"/>
    </row>
    <row r="172" ht="15.0" customHeight="1">
      <c r="A172" s="84"/>
      <c r="B172" s="84"/>
      <c r="T172" s="7"/>
      <c r="U172" s="7"/>
      <c r="V172" s="7"/>
      <c r="W172" s="7"/>
      <c r="X172" s="7"/>
      <c r="Y172" s="7"/>
      <c r="Z172" s="7"/>
    </row>
    <row r="173" ht="15.0" customHeight="1">
      <c r="A173" s="84"/>
      <c r="T173" s="7"/>
      <c r="U173" s="7"/>
      <c r="V173" s="7"/>
      <c r="W173" s="7"/>
      <c r="X173" s="7"/>
      <c r="Y173" s="7"/>
      <c r="Z173" s="7"/>
    </row>
    <row r="174" ht="15.0" customHeight="1">
      <c r="A174" s="84"/>
      <c r="T174" s="7"/>
      <c r="U174" s="7"/>
      <c r="V174" s="7"/>
      <c r="W174" s="7"/>
      <c r="X174" s="7"/>
      <c r="Y174" s="7"/>
      <c r="Z174" s="7"/>
    </row>
    <row r="175" ht="15.0" customHeight="1">
      <c r="A175" s="84"/>
      <c r="T175" s="7"/>
      <c r="U175" s="7"/>
      <c r="V175" s="7"/>
      <c r="W175" s="7"/>
      <c r="X175" s="7"/>
      <c r="Y175" s="7"/>
      <c r="Z175" s="7"/>
    </row>
    <row r="176" ht="15.0" customHeight="1">
      <c r="A176" s="84"/>
      <c r="T176" s="7"/>
      <c r="U176" s="7"/>
      <c r="V176" s="7"/>
      <c r="W176" s="7"/>
      <c r="X176" s="7"/>
      <c r="Y176" s="7"/>
      <c r="Z176" s="7"/>
    </row>
    <row r="177" ht="15.0" customHeight="1">
      <c r="A177" s="84"/>
      <c r="T177" s="7"/>
      <c r="U177" s="7"/>
      <c r="V177" s="7"/>
      <c r="W177" s="7"/>
      <c r="X177" s="7"/>
      <c r="Y177" s="7"/>
      <c r="Z177" s="7"/>
    </row>
    <row r="178" ht="15.0" customHeight="1">
      <c r="A178" s="84"/>
      <c r="T178" s="7"/>
      <c r="U178" s="7"/>
      <c r="V178" s="7"/>
      <c r="W178" s="7"/>
      <c r="X178" s="7"/>
      <c r="Y178" s="7"/>
      <c r="Z178" s="7"/>
    </row>
    <row r="179" ht="15.0" customHeight="1">
      <c r="A179" s="84"/>
      <c r="T179" s="7"/>
      <c r="U179" s="7"/>
      <c r="V179" s="7"/>
      <c r="W179" s="7"/>
      <c r="X179" s="7"/>
      <c r="Y179" s="7"/>
      <c r="Z179" s="7"/>
    </row>
    <row r="180" ht="15.0" customHeight="1">
      <c r="A180" s="84"/>
      <c r="T180" s="7"/>
      <c r="U180" s="7"/>
      <c r="V180" s="7"/>
      <c r="W180" s="7"/>
      <c r="X180" s="7"/>
      <c r="Y180" s="7"/>
      <c r="Z180" s="7"/>
    </row>
    <row r="181" ht="15.0" customHeight="1">
      <c r="A181" s="84"/>
      <c r="T181" s="7"/>
      <c r="U181" s="7"/>
      <c r="V181" s="7"/>
      <c r="W181" s="7"/>
      <c r="X181" s="7"/>
      <c r="Y181" s="7"/>
      <c r="Z181" s="7"/>
    </row>
    <row r="182" ht="15.0" customHeight="1">
      <c r="A182" s="84"/>
      <c r="T182" s="7"/>
      <c r="U182" s="7"/>
      <c r="V182" s="7"/>
      <c r="W182" s="7"/>
      <c r="X182" s="7"/>
      <c r="Y182" s="7"/>
      <c r="Z182" s="7"/>
    </row>
    <row r="183" ht="15.0" customHeight="1">
      <c r="A183" s="84"/>
      <c r="T183" s="7"/>
      <c r="U183" s="7"/>
      <c r="V183" s="7"/>
      <c r="W183" s="7"/>
      <c r="X183" s="7"/>
      <c r="Y183" s="7"/>
      <c r="Z183" s="7"/>
    </row>
    <row r="184" ht="15.0" customHeight="1">
      <c r="A184" s="120"/>
      <c r="B184" s="120"/>
      <c r="C184" s="120"/>
      <c r="D184" s="120"/>
      <c r="E184" s="120"/>
      <c r="F184" s="120"/>
      <c r="G184" s="120"/>
      <c r="H184" s="120"/>
      <c r="I184" s="120"/>
      <c r="J184" s="120"/>
      <c r="K184" s="120"/>
      <c r="L184" s="120"/>
      <c r="M184" s="120"/>
      <c r="N184" s="120"/>
      <c r="O184" s="120"/>
      <c r="P184" s="120"/>
      <c r="Q184" s="120"/>
      <c r="R184" s="120"/>
      <c r="S184" s="120"/>
      <c r="T184" s="7"/>
      <c r="U184" s="7"/>
      <c r="V184" s="7"/>
      <c r="W184" s="7"/>
      <c r="X184" s="7"/>
      <c r="Y184" s="7"/>
      <c r="Z184" s="7"/>
    </row>
    <row r="185" ht="15.0" customHeight="1">
      <c r="A185" s="48"/>
      <c r="B185" s="7"/>
      <c r="C185" s="7"/>
      <c r="D185" s="7"/>
      <c r="E185" s="6"/>
      <c r="F185" s="6"/>
      <c r="G185" s="7"/>
      <c r="H185" s="6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ht="15.0" customHeight="1">
      <c r="A186" s="7"/>
      <c r="B186" s="7"/>
      <c r="C186" s="7"/>
      <c r="D186" s="7"/>
      <c r="E186" s="6"/>
      <c r="F186" s="6"/>
      <c r="G186" s="7"/>
      <c r="H186" s="6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ht="15.0" customHeight="1">
      <c r="A187" s="7"/>
      <c r="B187" s="7"/>
      <c r="C187" s="7"/>
      <c r="D187" s="7"/>
      <c r="E187" s="6"/>
      <c r="F187" s="6"/>
      <c r="G187" s="7"/>
      <c r="H187" s="6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ht="15.0" customHeight="1">
      <c r="A188" s="7"/>
      <c r="B188" s="7"/>
      <c r="C188" s="7"/>
      <c r="D188" s="7"/>
      <c r="E188" s="6"/>
      <c r="F188" s="6"/>
      <c r="G188" s="7"/>
      <c r="H188" s="6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ht="15.0" customHeight="1">
      <c r="A189" s="7"/>
      <c r="B189" s="7"/>
      <c r="C189" s="7"/>
      <c r="D189" s="7"/>
      <c r="E189" s="6"/>
      <c r="F189" s="6"/>
      <c r="G189" s="7"/>
      <c r="H189" s="6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ht="15.0" customHeight="1">
      <c r="A190" s="7"/>
      <c r="B190" s="7"/>
      <c r="C190" s="7"/>
      <c r="D190" s="7"/>
      <c r="E190" s="6"/>
      <c r="F190" s="6"/>
      <c r="G190" s="7"/>
      <c r="H190" s="6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ht="15.0" customHeight="1">
      <c r="A191" s="7"/>
      <c r="B191" s="7"/>
      <c r="C191" s="7"/>
      <c r="D191" s="7"/>
      <c r="E191" s="6"/>
      <c r="F191" s="6"/>
      <c r="G191" s="7"/>
      <c r="H191" s="6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ht="15.0" customHeight="1">
      <c r="A192" s="7"/>
      <c r="B192" s="7"/>
      <c r="C192" s="7"/>
      <c r="D192" s="7"/>
      <c r="E192" s="6"/>
      <c r="F192" s="6"/>
      <c r="G192" s="7"/>
      <c r="H192" s="6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ht="15.0" customHeight="1">
      <c r="A193" s="7"/>
      <c r="B193" s="7"/>
      <c r="C193" s="7"/>
      <c r="D193" s="7"/>
      <c r="E193" s="6"/>
      <c r="F193" s="6"/>
      <c r="G193" s="7"/>
      <c r="H193" s="6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ht="15.0" customHeight="1">
      <c r="A194" s="7"/>
      <c r="B194" s="7"/>
      <c r="C194" s="7"/>
      <c r="D194" s="7"/>
      <c r="E194" s="6"/>
      <c r="F194" s="6"/>
      <c r="G194" s="7"/>
      <c r="H194" s="6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ht="15.0" customHeight="1">
      <c r="A195" s="7"/>
      <c r="B195" s="7"/>
      <c r="C195" s="7"/>
      <c r="D195" s="7"/>
      <c r="E195" s="6"/>
      <c r="F195" s="6"/>
      <c r="G195" s="7"/>
      <c r="H195" s="6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ht="15.0" customHeight="1">
      <c r="A196" s="7"/>
      <c r="B196" s="7"/>
      <c r="C196" s="7"/>
      <c r="D196" s="7"/>
      <c r="E196" s="6"/>
      <c r="F196" s="6"/>
      <c r="G196" s="7"/>
      <c r="H196" s="6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ht="15.0" customHeight="1">
      <c r="A197" s="7"/>
      <c r="B197" s="7"/>
      <c r="C197" s="7"/>
      <c r="D197" s="7"/>
      <c r="E197" s="6"/>
      <c r="F197" s="6"/>
      <c r="G197" s="7"/>
      <c r="H197" s="6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ht="15.0" customHeight="1">
      <c r="A198" s="7"/>
      <c r="B198" s="7"/>
      <c r="C198" s="7"/>
      <c r="D198" s="7"/>
      <c r="E198" s="6"/>
      <c r="F198" s="6"/>
      <c r="G198" s="7"/>
      <c r="H198" s="6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ht="15.0" customHeight="1">
      <c r="A199" s="7"/>
      <c r="B199" s="7"/>
      <c r="C199" s="7"/>
      <c r="D199" s="7"/>
      <c r="E199" s="6"/>
      <c r="F199" s="6"/>
      <c r="G199" s="7"/>
      <c r="H199" s="6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ht="15.0" customHeight="1">
      <c r="A200" s="7"/>
      <c r="B200" s="7"/>
      <c r="C200" s="7"/>
      <c r="D200" s="7"/>
      <c r="E200" s="6"/>
      <c r="F200" s="6"/>
      <c r="G200" s="7"/>
      <c r="H200" s="6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ht="15.0" customHeight="1">
      <c r="A201" s="7"/>
      <c r="B201" s="7"/>
      <c r="C201" s="7"/>
      <c r="D201" s="7"/>
      <c r="E201" s="6"/>
      <c r="F201" s="6"/>
      <c r="G201" s="7"/>
      <c r="H201" s="6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ht="15.0" customHeight="1">
      <c r="A202" s="7"/>
      <c r="B202" s="7"/>
      <c r="C202" s="7"/>
      <c r="D202" s="7"/>
      <c r="E202" s="6"/>
      <c r="F202" s="6"/>
      <c r="G202" s="7"/>
      <c r="H202" s="6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ht="15.0" customHeight="1">
      <c r="A203" s="7"/>
      <c r="B203" s="7"/>
      <c r="C203" s="7"/>
      <c r="D203" s="7"/>
      <c r="E203" s="6"/>
      <c r="F203" s="6"/>
      <c r="G203" s="7"/>
      <c r="H203" s="6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ht="15.0" customHeight="1">
      <c r="A204" s="7"/>
      <c r="B204" s="7"/>
      <c r="C204" s="7"/>
      <c r="D204" s="7"/>
      <c r="E204" s="6"/>
      <c r="F204" s="6"/>
      <c r="G204" s="7"/>
      <c r="H204" s="6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ht="15.0" customHeight="1">
      <c r="A205" s="7"/>
      <c r="B205" s="7"/>
      <c r="C205" s="7"/>
      <c r="D205" s="7"/>
      <c r="E205" s="6"/>
      <c r="F205" s="6"/>
      <c r="G205" s="7"/>
      <c r="H205" s="6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ht="15.0" customHeight="1">
      <c r="A206" s="7"/>
      <c r="B206" s="7"/>
      <c r="C206" s="7"/>
      <c r="D206" s="7"/>
      <c r="E206" s="6"/>
      <c r="F206" s="6"/>
      <c r="G206" s="7"/>
      <c r="H206" s="6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ht="15.0" customHeight="1">
      <c r="A207" s="7"/>
      <c r="B207" s="7"/>
      <c r="C207" s="7"/>
      <c r="D207" s="7"/>
      <c r="E207" s="6"/>
      <c r="F207" s="6"/>
      <c r="G207" s="7"/>
      <c r="H207" s="6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ht="15.0" customHeight="1">
      <c r="A208" s="7"/>
      <c r="B208" s="7"/>
      <c r="C208" s="7"/>
      <c r="D208" s="7"/>
      <c r="E208" s="6"/>
      <c r="F208" s="6"/>
      <c r="G208" s="7"/>
      <c r="H208" s="6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ht="15.0" customHeight="1">
      <c r="A209" s="7"/>
      <c r="B209" s="7"/>
      <c r="C209" s="7"/>
      <c r="D209" s="7"/>
      <c r="E209" s="6"/>
      <c r="F209" s="6"/>
      <c r="G209" s="7"/>
      <c r="H209" s="6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ht="15.0" customHeight="1">
      <c r="A210" s="7"/>
      <c r="B210" s="7"/>
      <c r="C210" s="7"/>
      <c r="D210" s="7"/>
      <c r="E210" s="6"/>
      <c r="F210" s="6"/>
      <c r="G210" s="7"/>
      <c r="H210" s="6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ht="15.0" customHeight="1">
      <c r="A211" s="7"/>
      <c r="B211" s="7"/>
      <c r="C211" s="7"/>
      <c r="D211" s="7"/>
      <c r="E211" s="6"/>
      <c r="F211" s="6"/>
      <c r="G211" s="7"/>
      <c r="H211" s="6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ht="15.0" customHeight="1">
      <c r="A212" s="7"/>
      <c r="B212" s="7"/>
      <c r="C212" s="7"/>
      <c r="D212" s="7"/>
      <c r="E212" s="6"/>
      <c r="F212" s="6"/>
      <c r="G212" s="7"/>
      <c r="H212" s="6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ht="15.0" customHeight="1">
      <c r="A213" s="7"/>
      <c r="B213" s="7"/>
      <c r="C213" s="7"/>
      <c r="D213" s="7"/>
      <c r="E213" s="6"/>
      <c r="F213" s="6"/>
      <c r="G213" s="7"/>
      <c r="H213" s="6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ht="15.0" customHeight="1">
      <c r="A214" s="7"/>
      <c r="B214" s="7"/>
      <c r="C214" s="7"/>
      <c r="D214" s="7"/>
      <c r="E214" s="6"/>
      <c r="F214" s="6"/>
      <c r="G214" s="7"/>
      <c r="H214" s="6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ht="15.0" customHeight="1">
      <c r="A215" s="7"/>
      <c r="B215" s="7"/>
      <c r="C215" s="7"/>
      <c r="D215" s="7"/>
      <c r="E215" s="6"/>
      <c r="F215" s="6"/>
      <c r="G215" s="7"/>
      <c r="H215" s="6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ht="15.0" customHeight="1">
      <c r="A216" s="7"/>
      <c r="B216" s="7"/>
      <c r="C216" s="7"/>
      <c r="D216" s="7"/>
      <c r="E216" s="6"/>
      <c r="F216" s="6"/>
      <c r="G216" s="7"/>
      <c r="H216" s="6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ht="15.0" customHeight="1">
      <c r="A217" s="7"/>
      <c r="B217" s="7"/>
      <c r="C217" s="7"/>
      <c r="D217" s="7"/>
      <c r="E217" s="6"/>
      <c r="F217" s="6"/>
      <c r="G217" s="7"/>
      <c r="H217" s="6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ht="15.0" customHeight="1">
      <c r="A218" s="7"/>
      <c r="B218" s="7"/>
      <c r="C218" s="7"/>
      <c r="D218" s="7"/>
      <c r="E218" s="6"/>
      <c r="F218" s="6"/>
      <c r="G218" s="7"/>
      <c r="H218" s="6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ht="15.0" customHeight="1">
      <c r="A219" s="7"/>
      <c r="B219" s="7"/>
      <c r="C219" s="7"/>
      <c r="D219" s="7"/>
      <c r="E219" s="6"/>
      <c r="F219" s="6"/>
      <c r="G219" s="7"/>
      <c r="H219" s="6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ht="15.0" customHeight="1">
      <c r="A220" s="7"/>
      <c r="B220" s="7"/>
      <c r="C220" s="7"/>
      <c r="D220" s="7"/>
      <c r="E220" s="6"/>
      <c r="F220" s="6"/>
      <c r="G220" s="7"/>
      <c r="H220" s="6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ht="15.0" customHeight="1">
      <c r="A221" s="7"/>
      <c r="B221" s="7"/>
      <c r="C221" s="7"/>
      <c r="D221" s="7"/>
      <c r="E221" s="6"/>
      <c r="F221" s="6"/>
      <c r="G221" s="7"/>
      <c r="H221" s="6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ht="15.0" customHeight="1">
      <c r="A222" s="7"/>
      <c r="B222" s="7"/>
      <c r="C222" s="7"/>
      <c r="D222" s="7"/>
      <c r="E222" s="6"/>
      <c r="F222" s="6"/>
      <c r="G222" s="7"/>
      <c r="H222" s="6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ht="15.0" customHeight="1">
      <c r="A223" s="7"/>
      <c r="B223" s="7"/>
      <c r="C223" s="7"/>
      <c r="D223" s="7"/>
      <c r="E223" s="6"/>
      <c r="F223" s="6"/>
      <c r="G223" s="7"/>
      <c r="H223" s="6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ht="15.0" customHeight="1">
      <c r="A224" s="7"/>
      <c r="B224" s="7"/>
      <c r="C224" s="7"/>
      <c r="D224" s="7"/>
      <c r="E224" s="6"/>
      <c r="F224" s="6"/>
      <c r="G224" s="7"/>
      <c r="H224" s="6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ht="15.0" customHeight="1">
      <c r="A225" s="7"/>
      <c r="B225" s="7"/>
      <c r="C225" s="7"/>
      <c r="D225" s="7"/>
      <c r="E225" s="6"/>
      <c r="F225" s="6"/>
      <c r="G225" s="7"/>
      <c r="H225" s="6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ht="15.0" customHeight="1">
      <c r="A226" s="7"/>
      <c r="B226" s="7"/>
      <c r="C226" s="7"/>
      <c r="D226" s="7"/>
      <c r="E226" s="6"/>
      <c r="F226" s="6"/>
      <c r="G226" s="7"/>
      <c r="H226" s="6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ht="15.0" customHeight="1">
      <c r="A227" s="7"/>
      <c r="B227" s="7"/>
      <c r="C227" s="7"/>
      <c r="D227" s="7"/>
      <c r="E227" s="6"/>
      <c r="F227" s="6"/>
      <c r="G227" s="7"/>
      <c r="H227" s="6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ht="15.0" customHeight="1">
      <c r="A228" s="7"/>
      <c r="B228" s="7"/>
      <c r="C228" s="7"/>
      <c r="D228" s="7"/>
      <c r="E228" s="6"/>
      <c r="F228" s="6"/>
      <c r="G228" s="7"/>
      <c r="H228" s="6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ht="15.0" customHeight="1">
      <c r="A229" s="7"/>
      <c r="B229" s="7"/>
      <c r="C229" s="7"/>
      <c r="D229" s="7"/>
      <c r="E229" s="6"/>
      <c r="F229" s="6"/>
      <c r="G229" s="7"/>
      <c r="H229" s="6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ht="15.0" customHeight="1">
      <c r="A230" s="7"/>
      <c r="B230" s="7"/>
      <c r="C230" s="7"/>
      <c r="D230" s="7"/>
      <c r="E230" s="6"/>
      <c r="F230" s="6"/>
      <c r="G230" s="7"/>
      <c r="H230" s="6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ht="15.0" customHeight="1">
      <c r="A231" s="7"/>
      <c r="B231" s="7"/>
      <c r="C231" s="7"/>
      <c r="D231" s="7"/>
      <c r="E231" s="6"/>
      <c r="F231" s="6"/>
      <c r="G231" s="7"/>
      <c r="H231" s="6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ht="15.0" customHeight="1">
      <c r="A232" s="7"/>
      <c r="B232" s="7"/>
      <c r="C232" s="7"/>
      <c r="D232" s="7"/>
      <c r="E232" s="6"/>
      <c r="F232" s="6"/>
      <c r="G232" s="7"/>
      <c r="H232" s="6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ht="15.0" customHeight="1">
      <c r="A233" s="7"/>
      <c r="B233" s="7"/>
      <c r="C233" s="7"/>
      <c r="D233" s="7"/>
      <c r="E233" s="6"/>
      <c r="F233" s="6"/>
      <c r="G233" s="7"/>
      <c r="H233" s="6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ht="15.0" customHeight="1">
      <c r="A234" s="7"/>
      <c r="B234" s="7"/>
      <c r="C234" s="7"/>
      <c r="D234" s="7"/>
      <c r="E234" s="6"/>
      <c r="F234" s="6"/>
      <c r="G234" s="7"/>
      <c r="H234" s="6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ht="15.0" customHeight="1">
      <c r="A235" s="7"/>
      <c r="B235" s="7"/>
      <c r="C235" s="7"/>
      <c r="D235" s="7"/>
      <c r="E235" s="6"/>
      <c r="F235" s="6"/>
      <c r="G235" s="7"/>
      <c r="H235" s="6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ht="15.0" customHeight="1">
      <c r="A236" s="7"/>
      <c r="B236" s="7"/>
      <c r="C236" s="7"/>
      <c r="D236" s="7"/>
      <c r="E236" s="6"/>
      <c r="F236" s="6"/>
      <c r="G236" s="7"/>
      <c r="H236" s="6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ht="15.0" customHeight="1">
      <c r="A237" s="7"/>
      <c r="B237" s="7"/>
      <c r="C237" s="7"/>
      <c r="D237" s="7"/>
      <c r="E237" s="6"/>
      <c r="F237" s="6"/>
      <c r="G237" s="7"/>
      <c r="H237" s="6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ht="15.0" customHeight="1">
      <c r="A238" s="7"/>
      <c r="B238" s="7"/>
      <c r="C238" s="7"/>
      <c r="D238" s="7"/>
      <c r="E238" s="6"/>
      <c r="F238" s="6"/>
      <c r="G238" s="7"/>
      <c r="H238" s="6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ht="15.0" customHeight="1">
      <c r="A239" s="7"/>
      <c r="B239" s="7"/>
      <c r="C239" s="7"/>
      <c r="D239" s="7"/>
      <c r="E239" s="6"/>
      <c r="F239" s="6"/>
      <c r="G239" s="7"/>
      <c r="H239" s="6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ht="15.0" customHeight="1">
      <c r="A240" s="7"/>
      <c r="B240" s="7"/>
      <c r="C240" s="7"/>
      <c r="D240" s="7"/>
      <c r="E240" s="6"/>
      <c r="F240" s="6"/>
      <c r="G240" s="7"/>
      <c r="H240" s="6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ht="15.0" customHeight="1">
      <c r="A241" s="7"/>
      <c r="B241" s="7"/>
      <c r="C241" s="7"/>
      <c r="D241" s="7"/>
      <c r="E241" s="6"/>
      <c r="F241" s="6"/>
      <c r="G241" s="7"/>
      <c r="H241" s="6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ht="15.0" customHeight="1">
      <c r="A242" s="7"/>
      <c r="B242" s="7"/>
      <c r="C242" s="7"/>
      <c r="D242" s="7"/>
      <c r="E242" s="6"/>
      <c r="F242" s="6"/>
      <c r="G242" s="7"/>
      <c r="H242" s="6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ht="15.0" customHeight="1">
      <c r="A243" s="7"/>
      <c r="B243" s="7"/>
      <c r="C243" s="7"/>
      <c r="D243" s="7"/>
      <c r="E243" s="6"/>
      <c r="F243" s="6"/>
      <c r="G243" s="7"/>
      <c r="H243" s="6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ht="15.0" customHeight="1">
      <c r="A244" s="7"/>
      <c r="B244" s="7"/>
      <c r="C244" s="7"/>
      <c r="D244" s="7"/>
      <c r="E244" s="6"/>
      <c r="F244" s="6"/>
      <c r="G244" s="7"/>
      <c r="H244" s="6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ht="15.0" customHeight="1">
      <c r="A245" s="7"/>
      <c r="B245" s="7"/>
      <c r="C245" s="7"/>
      <c r="D245" s="7"/>
      <c r="E245" s="6"/>
      <c r="F245" s="6"/>
      <c r="G245" s="7"/>
      <c r="H245" s="6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ht="15.0" customHeight="1">
      <c r="A246" s="7"/>
      <c r="B246" s="7"/>
      <c r="C246" s="7"/>
      <c r="D246" s="7"/>
      <c r="E246" s="6"/>
      <c r="F246" s="6"/>
      <c r="G246" s="7"/>
      <c r="H246" s="6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ht="15.0" customHeight="1">
      <c r="A247" s="7"/>
      <c r="B247" s="7"/>
      <c r="C247" s="7"/>
      <c r="D247" s="7"/>
      <c r="E247" s="6"/>
      <c r="F247" s="6"/>
      <c r="G247" s="7"/>
      <c r="H247" s="6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ht="15.0" customHeight="1">
      <c r="A248" s="7"/>
      <c r="B248" s="7"/>
      <c r="C248" s="7"/>
      <c r="D248" s="7"/>
      <c r="E248" s="6"/>
      <c r="F248" s="6"/>
      <c r="G248" s="7"/>
      <c r="H248" s="6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ht="15.0" customHeight="1">
      <c r="A249" s="7"/>
      <c r="B249" s="7"/>
      <c r="C249" s="7"/>
      <c r="D249" s="7"/>
      <c r="E249" s="6"/>
      <c r="F249" s="6"/>
      <c r="G249" s="7"/>
      <c r="H249" s="6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ht="15.0" customHeight="1">
      <c r="A250" s="7"/>
      <c r="B250" s="7"/>
      <c r="C250" s="7"/>
      <c r="D250" s="7"/>
      <c r="E250" s="6"/>
      <c r="F250" s="6"/>
      <c r="G250" s="7"/>
      <c r="H250" s="6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ht="15.0" customHeight="1">
      <c r="A251" s="7"/>
      <c r="B251" s="7"/>
      <c r="C251" s="7"/>
      <c r="D251" s="7"/>
      <c r="E251" s="6"/>
      <c r="F251" s="6"/>
      <c r="G251" s="7"/>
      <c r="H251" s="6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ht="15.0" customHeight="1">
      <c r="A252" s="7"/>
      <c r="B252" s="7"/>
      <c r="C252" s="7"/>
      <c r="D252" s="7"/>
      <c r="E252" s="6"/>
      <c r="F252" s="6"/>
      <c r="G252" s="7"/>
      <c r="H252" s="6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ht="15.0" customHeight="1">
      <c r="A253" s="7"/>
      <c r="B253" s="7"/>
      <c r="C253" s="7"/>
      <c r="D253" s="7"/>
      <c r="E253" s="6"/>
      <c r="F253" s="6"/>
      <c r="G253" s="7"/>
      <c r="H253" s="6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ht="15.0" customHeight="1">
      <c r="A254" s="7"/>
      <c r="B254" s="7"/>
      <c r="C254" s="7"/>
      <c r="D254" s="7"/>
      <c r="E254" s="6"/>
      <c r="F254" s="6"/>
      <c r="G254" s="7"/>
      <c r="H254" s="6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ht="15.0" customHeight="1">
      <c r="A255" s="7"/>
      <c r="B255" s="7"/>
      <c r="C255" s="7"/>
      <c r="D255" s="7"/>
      <c r="E255" s="6"/>
      <c r="F255" s="6"/>
      <c r="G255" s="7"/>
      <c r="H255" s="6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ht="15.0" customHeight="1">
      <c r="A256" s="7"/>
      <c r="B256" s="7"/>
      <c r="C256" s="7"/>
      <c r="D256" s="7"/>
      <c r="E256" s="6"/>
      <c r="F256" s="6"/>
      <c r="G256" s="7"/>
      <c r="H256" s="6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ht="15.0" customHeight="1">
      <c r="A257" s="7"/>
      <c r="B257" s="7"/>
      <c r="C257" s="7"/>
      <c r="D257" s="7"/>
      <c r="E257" s="6"/>
      <c r="F257" s="6"/>
      <c r="G257" s="7"/>
      <c r="H257" s="6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ht="15.0" customHeight="1">
      <c r="A258" s="7"/>
      <c r="B258" s="7"/>
      <c r="C258" s="7"/>
      <c r="D258" s="7"/>
      <c r="E258" s="6"/>
      <c r="F258" s="6"/>
      <c r="G258" s="7"/>
      <c r="H258" s="6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ht="15.0" customHeight="1">
      <c r="A259" s="7"/>
      <c r="B259" s="7"/>
      <c r="C259" s="7"/>
      <c r="D259" s="7"/>
      <c r="E259" s="6"/>
      <c r="F259" s="6"/>
      <c r="G259" s="7"/>
      <c r="H259" s="6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ht="15.0" customHeight="1">
      <c r="A260" s="7"/>
      <c r="B260" s="7"/>
      <c r="C260" s="7"/>
      <c r="D260" s="7"/>
      <c r="E260" s="6"/>
      <c r="F260" s="6"/>
      <c r="G260" s="7"/>
      <c r="H260" s="6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ht="15.0" customHeight="1">
      <c r="A261" s="7"/>
      <c r="B261" s="7"/>
      <c r="C261" s="7"/>
      <c r="D261" s="7"/>
      <c r="E261" s="6"/>
      <c r="F261" s="6"/>
      <c r="G261" s="7"/>
      <c r="H261" s="6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ht="15.0" customHeight="1">
      <c r="A262" s="7"/>
      <c r="B262" s="7"/>
      <c r="C262" s="7"/>
      <c r="D262" s="7"/>
      <c r="E262" s="6"/>
      <c r="F262" s="6"/>
      <c r="G262" s="7"/>
      <c r="H262" s="6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ht="15.0" customHeight="1">
      <c r="A263" s="7"/>
      <c r="B263" s="7"/>
      <c r="C263" s="7"/>
      <c r="D263" s="7"/>
      <c r="E263" s="6"/>
      <c r="F263" s="6"/>
      <c r="G263" s="7"/>
      <c r="H263" s="6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ht="15.0" customHeight="1">
      <c r="A264" s="7"/>
      <c r="B264" s="7"/>
      <c r="C264" s="7"/>
      <c r="D264" s="7"/>
      <c r="E264" s="6"/>
      <c r="F264" s="6"/>
      <c r="G264" s="7"/>
      <c r="H264" s="6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ht="15.0" customHeight="1">
      <c r="A265" s="7"/>
      <c r="B265" s="7"/>
      <c r="C265" s="7"/>
      <c r="D265" s="7"/>
      <c r="E265" s="6"/>
      <c r="F265" s="6"/>
      <c r="G265" s="7"/>
      <c r="H265" s="6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ht="15.0" customHeight="1">
      <c r="A266" s="7"/>
      <c r="B266" s="7"/>
      <c r="C266" s="7"/>
      <c r="D266" s="7"/>
      <c r="E266" s="6"/>
      <c r="F266" s="6"/>
      <c r="G266" s="7"/>
      <c r="H266" s="6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ht="15.0" customHeight="1">
      <c r="A267" s="7"/>
      <c r="B267" s="7"/>
      <c r="C267" s="7"/>
      <c r="D267" s="7"/>
      <c r="E267" s="6"/>
      <c r="F267" s="6"/>
      <c r="G267" s="7"/>
      <c r="H267" s="6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ht="15.0" customHeight="1">
      <c r="A268" s="7"/>
      <c r="B268" s="7"/>
      <c r="C268" s="7"/>
      <c r="D268" s="7"/>
      <c r="E268" s="6"/>
      <c r="F268" s="6"/>
      <c r="G268" s="7"/>
      <c r="H268" s="6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ht="15.0" customHeight="1">
      <c r="A269" s="7"/>
      <c r="B269" s="7"/>
      <c r="C269" s="7"/>
      <c r="D269" s="7"/>
      <c r="E269" s="6"/>
      <c r="F269" s="6"/>
      <c r="G269" s="7"/>
      <c r="H269" s="6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ht="15.0" customHeight="1">
      <c r="A270" s="7"/>
      <c r="B270" s="7"/>
      <c r="C270" s="7"/>
      <c r="D270" s="7"/>
      <c r="E270" s="6"/>
      <c r="F270" s="6"/>
      <c r="G270" s="7"/>
      <c r="H270" s="6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ht="15.0" customHeight="1">
      <c r="A271" s="7"/>
      <c r="B271" s="7"/>
      <c r="C271" s="7"/>
      <c r="D271" s="7"/>
      <c r="E271" s="6"/>
      <c r="F271" s="6"/>
      <c r="G271" s="7"/>
      <c r="H271" s="6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ht="15.0" customHeight="1">
      <c r="A272" s="7"/>
      <c r="B272" s="7"/>
      <c r="C272" s="7"/>
      <c r="D272" s="7"/>
      <c r="E272" s="6"/>
      <c r="F272" s="6"/>
      <c r="G272" s="7"/>
      <c r="H272" s="6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ht="15.0" customHeight="1">
      <c r="A273" s="7"/>
      <c r="B273" s="7"/>
      <c r="C273" s="7"/>
      <c r="D273" s="7"/>
      <c r="E273" s="6"/>
      <c r="F273" s="6"/>
      <c r="G273" s="7"/>
      <c r="H273" s="6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ht="15.0" customHeight="1">
      <c r="A274" s="7"/>
      <c r="B274" s="7"/>
      <c r="C274" s="7"/>
      <c r="D274" s="7"/>
      <c r="E274" s="6"/>
      <c r="F274" s="6"/>
      <c r="G274" s="7"/>
      <c r="H274" s="6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ht="15.0" customHeight="1">
      <c r="A275" s="7"/>
      <c r="B275" s="7"/>
      <c r="C275" s="7"/>
      <c r="D275" s="7"/>
      <c r="E275" s="6"/>
      <c r="F275" s="6"/>
      <c r="G275" s="7"/>
      <c r="H275" s="6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ht="15.0" customHeight="1">
      <c r="A276" s="7"/>
      <c r="B276" s="7"/>
      <c r="C276" s="7"/>
      <c r="D276" s="7"/>
      <c r="E276" s="6"/>
      <c r="F276" s="6"/>
      <c r="G276" s="7"/>
      <c r="H276" s="6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ht="15.0" customHeight="1">
      <c r="A277" s="7"/>
      <c r="B277" s="7"/>
      <c r="C277" s="7"/>
      <c r="D277" s="7"/>
      <c r="E277" s="6"/>
      <c r="F277" s="6"/>
      <c r="G277" s="7"/>
      <c r="H277" s="6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ht="15.0" customHeight="1">
      <c r="A278" s="7"/>
      <c r="B278" s="7"/>
      <c r="C278" s="7"/>
      <c r="D278" s="7"/>
      <c r="E278" s="6"/>
      <c r="F278" s="6"/>
      <c r="G278" s="7"/>
      <c r="H278" s="6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ht="15.0" customHeight="1">
      <c r="A279" s="7"/>
      <c r="B279" s="7"/>
      <c r="C279" s="7"/>
      <c r="D279" s="7"/>
      <c r="E279" s="6"/>
      <c r="F279" s="6"/>
      <c r="G279" s="7"/>
      <c r="H279" s="6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ht="15.0" customHeight="1">
      <c r="A280" s="7"/>
      <c r="B280" s="7"/>
      <c r="C280" s="7"/>
      <c r="D280" s="7"/>
      <c r="E280" s="6"/>
      <c r="F280" s="6"/>
      <c r="G280" s="7"/>
      <c r="H280" s="6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ht="15.0" customHeight="1">
      <c r="A281" s="7"/>
      <c r="B281" s="7"/>
      <c r="C281" s="7"/>
      <c r="D281" s="7"/>
      <c r="E281" s="6"/>
      <c r="F281" s="6"/>
      <c r="G281" s="7"/>
      <c r="H281" s="6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ht="15.0" customHeight="1">
      <c r="A282" s="7"/>
      <c r="B282" s="7"/>
      <c r="C282" s="7"/>
      <c r="D282" s="7"/>
      <c r="E282" s="6"/>
      <c r="F282" s="6"/>
      <c r="G282" s="7"/>
      <c r="H282" s="6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ht="15.0" customHeight="1">
      <c r="A283" s="7"/>
      <c r="B283" s="7"/>
      <c r="C283" s="7"/>
      <c r="D283" s="7"/>
      <c r="E283" s="6"/>
      <c r="F283" s="6"/>
      <c r="G283" s="7"/>
      <c r="H283" s="6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ht="15.0" customHeight="1">
      <c r="A284" s="7"/>
      <c r="B284" s="7"/>
      <c r="C284" s="7"/>
      <c r="D284" s="7"/>
      <c r="E284" s="6"/>
      <c r="F284" s="6"/>
      <c r="G284" s="7"/>
      <c r="H284" s="6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ht="15.0" customHeight="1">
      <c r="A285" s="7"/>
      <c r="B285" s="7"/>
      <c r="C285" s="7"/>
      <c r="D285" s="7"/>
      <c r="E285" s="6"/>
      <c r="F285" s="6"/>
      <c r="G285" s="7"/>
      <c r="H285" s="6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ht="15.0" customHeight="1">
      <c r="A286" s="7"/>
      <c r="B286" s="7"/>
      <c r="C286" s="7"/>
      <c r="D286" s="7"/>
      <c r="E286" s="6"/>
      <c r="F286" s="6"/>
      <c r="G286" s="7"/>
      <c r="H286" s="6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ht="15.0" customHeight="1">
      <c r="A287" s="7"/>
      <c r="B287" s="7"/>
      <c r="C287" s="7"/>
      <c r="D287" s="7"/>
      <c r="E287" s="6"/>
      <c r="F287" s="6"/>
      <c r="G287" s="7"/>
      <c r="H287" s="6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ht="15.0" customHeight="1">
      <c r="A288" s="7"/>
      <c r="B288" s="7"/>
      <c r="C288" s="7"/>
      <c r="D288" s="7"/>
      <c r="E288" s="6"/>
      <c r="F288" s="6"/>
      <c r="G288" s="7"/>
      <c r="H288" s="6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ht="15.0" customHeight="1">
      <c r="A289" s="7"/>
      <c r="B289" s="7"/>
      <c r="C289" s="7"/>
      <c r="D289" s="7"/>
      <c r="E289" s="6"/>
      <c r="F289" s="6"/>
      <c r="G289" s="7"/>
      <c r="H289" s="6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ht="15.0" customHeight="1">
      <c r="A290" s="7"/>
      <c r="B290" s="7"/>
      <c r="C290" s="7"/>
      <c r="D290" s="7"/>
      <c r="E290" s="6"/>
      <c r="F290" s="6"/>
      <c r="G290" s="7"/>
      <c r="H290" s="6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ht="15.0" customHeight="1">
      <c r="A291" s="7"/>
      <c r="B291" s="7"/>
      <c r="C291" s="7"/>
      <c r="D291" s="7"/>
      <c r="E291" s="6"/>
      <c r="F291" s="6"/>
      <c r="G291" s="7"/>
      <c r="H291" s="6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ht="15.0" customHeight="1">
      <c r="A292" s="7"/>
      <c r="B292" s="7"/>
      <c r="C292" s="7"/>
      <c r="D292" s="7"/>
      <c r="E292" s="6"/>
      <c r="F292" s="6"/>
      <c r="G292" s="7"/>
      <c r="H292" s="6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ht="15.0" customHeight="1">
      <c r="A293" s="7"/>
      <c r="B293" s="7"/>
      <c r="C293" s="7"/>
      <c r="D293" s="7"/>
      <c r="E293" s="6"/>
      <c r="F293" s="6"/>
      <c r="G293" s="7"/>
      <c r="H293" s="6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ht="15.0" customHeight="1">
      <c r="A294" s="7"/>
      <c r="B294" s="7"/>
      <c r="C294" s="7"/>
      <c r="D294" s="7"/>
      <c r="E294" s="6"/>
      <c r="F294" s="6"/>
      <c r="G294" s="7"/>
      <c r="H294" s="6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ht="15.0" customHeight="1">
      <c r="A295" s="7"/>
      <c r="B295" s="7"/>
      <c r="C295" s="7"/>
      <c r="D295" s="7"/>
      <c r="E295" s="6"/>
      <c r="F295" s="6"/>
      <c r="G295" s="7"/>
      <c r="H295" s="6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ht="15.0" customHeight="1">
      <c r="A296" s="7"/>
      <c r="B296" s="7"/>
      <c r="C296" s="7"/>
      <c r="D296" s="7"/>
      <c r="E296" s="6"/>
      <c r="F296" s="6"/>
      <c r="G296" s="7"/>
      <c r="H296" s="6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ht="15.0" customHeight="1">
      <c r="A297" s="7"/>
      <c r="B297" s="7"/>
      <c r="C297" s="7"/>
      <c r="D297" s="7"/>
      <c r="E297" s="6"/>
      <c r="F297" s="6"/>
      <c r="G297" s="7"/>
      <c r="H297" s="6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ht="15.0" customHeight="1">
      <c r="A298" s="7"/>
      <c r="B298" s="7"/>
      <c r="C298" s="7"/>
      <c r="D298" s="7"/>
      <c r="E298" s="6"/>
      <c r="F298" s="6"/>
      <c r="G298" s="7"/>
      <c r="H298" s="6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ht="15.0" customHeight="1">
      <c r="A299" s="7"/>
      <c r="B299" s="7"/>
      <c r="C299" s="7"/>
      <c r="D299" s="7"/>
      <c r="E299" s="6"/>
      <c r="F299" s="6"/>
      <c r="G299" s="7"/>
      <c r="H299" s="6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ht="15.0" customHeight="1">
      <c r="A300" s="7"/>
      <c r="B300" s="7"/>
      <c r="C300" s="7"/>
      <c r="D300" s="7"/>
      <c r="E300" s="6"/>
      <c r="F300" s="6"/>
      <c r="G300" s="7"/>
      <c r="H300" s="6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ht="15.0" customHeight="1">
      <c r="A301" s="7"/>
      <c r="B301" s="7"/>
      <c r="C301" s="7"/>
      <c r="D301" s="7"/>
      <c r="E301" s="6"/>
      <c r="F301" s="6"/>
      <c r="G301" s="7"/>
      <c r="H301" s="6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ht="15.0" customHeight="1">
      <c r="A302" s="7"/>
      <c r="B302" s="7"/>
      <c r="C302" s="7"/>
      <c r="D302" s="7"/>
      <c r="E302" s="6"/>
      <c r="F302" s="6"/>
      <c r="G302" s="7"/>
      <c r="H302" s="6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ht="15.0" customHeight="1">
      <c r="A303" s="7"/>
      <c r="B303" s="7"/>
      <c r="C303" s="7"/>
      <c r="D303" s="7"/>
      <c r="E303" s="6"/>
      <c r="F303" s="6"/>
      <c r="G303" s="7"/>
      <c r="H303" s="6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ht="15.0" customHeight="1">
      <c r="A304" s="7"/>
      <c r="B304" s="7"/>
      <c r="C304" s="7"/>
      <c r="D304" s="7"/>
      <c r="E304" s="6"/>
      <c r="F304" s="6"/>
      <c r="G304" s="7"/>
      <c r="H304" s="6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ht="15.0" customHeight="1">
      <c r="A305" s="7"/>
      <c r="B305" s="7"/>
      <c r="C305" s="7"/>
      <c r="D305" s="7"/>
      <c r="E305" s="6"/>
      <c r="F305" s="6"/>
      <c r="G305" s="7"/>
      <c r="H305" s="6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ht="15.0" customHeight="1">
      <c r="A306" s="7"/>
      <c r="B306" s="7"/>
      <c r="C306" s="7"/>
      <c r="D306" s="7"/>
      <c r="E306" s="6"/>
      <c r="F306" s="6"/>
      <c r="G306" s="7"/>
      <c r="H306" s="6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ht="15.0" customHeight="1">
      <c r="A307" s="7"/>
      <c r="B307" s="7"/>
      <c r="C307" s="7"/>
      <c r="D307" s="7"/>
      <c r="E307" s="6"/>
      <c r="F307" s="6"/>
      <c r="G307" s="7"/>
      <c r="H307" s="6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ht="15.0" customHeight="1">
      <c r="A308" s="7"/>
      <c r="B308" s="7"/>
      <c r="C308" s="7"/>
      <c r="D308" s="7"/>
      <c r="E308" s="6"/>
      <c r="F308" s="6"/>
      <c r="G308" s="7"/>
      <c r="H308" s="6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ht="15.0" customHeight="1">
      <c r="A309" s="7"/>
      <c r="B309" s="7"/>
      <c r="C309" s="7"/>
      <c r="D309" s="7"/>
      <c r="E309" s="6"/>
      <c r="F309" s="6"/>
      <c r="G309" s="7"/>
      <c r="H309" s="6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ht="15.0" customHeight="1">
      <c r="A310" s="7"/>
      <c r="B310" s="7"/>
      <c r="C310" s="7"/>
      <c r="D310" s="7"/>
      <c r="E310" s="6"/>
      <c r="F310" s="6"/>
      <c r="G310" s="7"/>
      <c r="H310" s="6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ht="15.0" customHeight="1">
      <c r="A311" s="7"/>
      <c r="B311" s="7"/>
      <c r="C311" s="7"/>
      <c r="D311" s="7"/>
      <c r="E311" s="6"/>
      <c r="F311" s="6"/>
      <c r="G311" s="7"/>
      <c r="H311" s="6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ht="15.0" customHeight="1">
      <c r="A312" s="7"/>
      <c r="B312" s="7"/>
      <c r="C312" s="7"/>
      <c r="D312" s="7"/>
      <c r="E312" s="6"/>
      <c r="F312" s="6"/>
      <c r="G312" s="7"/>
      <c r="H312" s="6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ht="15.0" customHeight="1">
      <c r="A313" s="7"/>
      <c r="B313" s="7"/>
      <c r="C313" s="7"/>
      <c r="D313" s="7"/>
      <c r="E313" s="6"/>
      <c r="F313" s="6"/>
      <c r="G313" s="7"/>
      <c r="H313" s="6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ht="15.0" customHeight="1">
      <c r="A314" s="7"/>
      <c r="B314" s="7"/>
      <c r="C314" s="7"/>
      <c r="D314" s="7"/>
      <c r="E314" s="6"/>
      <c r="F314" s="6"/>
      <c r="G314" s="7"/>
      <c r="H314" s="6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ht="15.0" customHeight="1">
      <c r="A315" s="7"/>
      <c r="B315" s="7"/>
      <c r="C315" s="7"/>
      <c r="D315" s="7"/>
      <c r="E315" s="6"/>
      <c r="F315" s="6"/>
      <c r="G315" s="7"/>
      <c r="H315" s="6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ht="15.0" customHeight="1">
      <c r="A316" s="7"/>
      <c r="B316" s="7"/>
      <c r="C316" s="7"/>
      <c r="D316" s="7"/>
      <c r="E316" s="6"/>
      <c r="F316" s="6"/>
      <c r="G316" s="7"/>
      <c r="H316" s="6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ht="15.0" customHeight="1">
      <c r="A317" s="7"/>
      <c r="B317" s="7"/>
      <c r="C317" s="7"/>
      <c r="D317" s="7"/>
      <c r="E317" s="6"/>
      <c r="F317" s="6"/>
      <c r="G317" s="7"/>
      <c r="H317" s="6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ht="15.0" customHeight="1">
      <c r="A318" s="7"/>
      <c r="B318" s="7"/>
      <c r="C318" s="7"/>
      <c r="D318" s="7"/>
      <c r="E318" s="6"/>
      <c r="F318" s="6"/>
      <c r="G318" s="7"/>
      <c r="H318" s="6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ht="15.0" customHeight="1">
      <c r="A319" s="7"/>
      <c r="B319" s="7"/>
      <c r="C319" s="7"/>
      <c r="D319" s="7"/>
      <c r="E319" s="6"/>
      <c r="F319" s="6"/>
      <c r="G319" s="7"/>
      <c r="H319" s="6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ht="15.0" customHeight="1">
      <c r="A320" s="7"/>
      <c r="B320" s="7"/>
      <c r="C320" s="7"/>
      <c r="D320" s="7"/>
      <c r="E320" s="6"/>
      <c r="F320" s="6"/>
      <c r="G320" s="7"/>
      <c r="H320" s="6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ht="15.0" customHeight="1">
      <c r="A321" s="7"/>
      <c r="B321" s="7"/>
      <c r="C321" s="7"/>
      <c r="D321" s="7"/>
      <c r="E321" s="6"/>
      <c r="F321" s="6"/>
      <c r="G321" s="7"/>
      <c r="H321" s="6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ht="15.0" customHeight="1">
      <c r="A322" s="7"/>
      <c r="B322" s="7"/>
      <c r="C322" s="7"/>
      <c r="D322" s="7"/>
      <c r="E322" s="6"/>
      <c r="F322" s="6"/>
      <c r="G322" s="7"/>
      <c r="H322" s="6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ht="15.0" customHeight="1">
      <c r="A323" s="7"/>
      <c r="B323" s="7"/>
      <c r="C323" s="7"/>
      <c r="D323" s="7"/>
      <c r="E323" s="6"/>
      <c r="F323" s="6"/>
      <c r="G323" s="7"/>
      <c r="H323" s="6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ht="15.0" customHeight="1">
      <c r="A324" s="7"/>
      <c r="B324" s="7"/>
      <c r="C324" s="7"/>
      <c r="D324" s="7"/>
      <c r="E324" s="6"/>
      <c r="F324" s="6"/>
      <c r="G324" s="7"/>
      <c r="H324" s="6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ht="15.0" customHeight="1">
      <c r="A325" s="7"/>
      <c r="B325" s="7"/>
      <c r="C325" s="7"/>
      <c r="D325" s="7"/>
      <c r="E325" s="6"/>
      <c r="F325" s="6"/>
      <c r="G325" s="7"/>
      <c r="H325" s="6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ht="15.0" customHeight="1">
      <c r="A326" s="7"/>
      <c r="B326" s="7"/>
      <c r="C326" s="7"/>
      <c r="D326" s="7"/>
      <c r="E326" s="6"/>
      <c r="F326" s="6"/>
      <c r="G326" s="7"/>
      <c r="H326" s="6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ht="15.0" customHeight="1">
      <c r="A327" s="7"/>
      <c r="B327" s="7"/>
      <c r="C327" s="7"/>
      <c r="D327" s="7"/>
      <c r="E327" s="6"/>
      <c r="F327" s="6"/>
      <c r="G327" s="7"/>
      <c r="H327" s="6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ht="15.0" customHeight="1">
      <c r="A328" s="7"/>
      <c r="B328" s="7"/>
      <c r="C328" s="7"/>
      <c r="D328" s="7"/>
      <c r="E328" s="6"/>
      <c r="F328" s="6"/>
      <c r="G328" s="7"/>
      <c r="H328" s="6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ht="15.0" customHeight="1">
      <c r="A329" s="7"/>
      <c r="B329" s="7"/>
      <c r="C329" s="7"/>
      <c r="D329" s="7"/>
      <c r="E329" s="6"/>
      <c r="F329" s="6"/>
      <c r="G329" s="7"/>
      <c r="H329" s="6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ht="15.0" customHeight="1">
      <c r="A330" s="7"/>
      <c r="B330" s="7"/>
      <c r="C330" s="7"/>
      <c r="D330" s="7"/>
      <c r="E330" s="6"/>
      <c r="F330" s="6"/>
      <c r="G330" s="7"/>
      <c r="H330" s="6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ht="15.0" customHeight="1">
      <c r="A331" s="7"/>
      <c r="B331" s="7"/>
      <c r="C331" s="7"/>
      <c r="D331" s="7"/>
      <c r="E331" s="6"/>
      <c r="F331" s="6"/>
      <c r="G331" s="7"/>
      <c r="H331" s="6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ht="15.0" customHeight="1">
      <c r="A332" s="7"/>
      <c r="B332" s="7"/>
      <c r="C332" s="7"/>
      <c r="D332" s="7"/>
      <c r="E332" s="6"/>
      <c r="F332" s="6"/>
      <c r="G332" s="7"/>
      <c r="H332" s="6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ht="15.0" customHeight="1">
      <c r="A333" s="7"/>
      <c r="B333" s="7"/>
      <c r="C333" s="7"/>
      <c r="D333" s="7"/>
      <c r="E333" s="6"/>
      <c r="F333" s="6"/>
      <c r="G333" s="7"/>
      <c r="H333" s="6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ht="15.0" customHeight="1">
      <c r="A334" s="7"/>
      <c r="B334" s="7"/>
      <c r="C334" s="7"/>
      <c r="D334" s="7"/>
      <c r="E334" s="6"/>
      <c r="F334" s="6"/>
      <c r="G334" s="7"/>
      <c r="H334" s="6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ht="15.0" customHeight="1">
      <c r="A335" s="7"/>
      <c r="B335" s="7"/>
      <c r="C335" s="7"/>
      <c r="D335" s="7"/>
      <c r="E335" s="6"/>
      <c r="F335" s="6"/>
      <c r="G335" s="7"/>
      <c r="H335" s="6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ht="15.0" customHeight="1">
      <c r="A336" s="7"/>
      <c r="B336" s="7"/>
      <c r="C336" s="7"/>
      <c r="D336" s="7"/>
      <c r="E336" s="6"/>
      <c r="F336" s="6"/>
      <c r="G336" s="7"/>
      <c r="H336" s="6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ht="15.0" customHeight="1">
      <c r="A337" s="7"/>
      <c r="B337" s="7"/>
      <c r="C337" s="7"/>
      <c r="D337" s="7"/>
      <c r="E337" s="6"/>
      <c r="F337" s="6"/>
      <c r="G337" s="7"/>
      <c r="H337" s="6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ht="15.0" customHeight="1">
      <c r="A338" s="7"/>
      <c r="B338" s="7"/>
      <c r="C338" s="7"/>
      <c r="D338" s="7"/>
      <c r="E338" s="6"/>
      <c r="F338" s="6"/>
      <c r="G338" s="7"/>
      <c r="H338" s="6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ht="15.0" customHeight="1">
      <c r="A339" s="7"/>
      <c r="B339" s="7"/>
      <c r="C339" s="7"/>
      <c r="D339" s="7"/>
      <c r="E339" s="6"/>
      <c r="F339" s="6"/>
      <c r="G339" s="7"/>
      <c r="H339" s="6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ht="15.0" customHeight="1">
      <c r="A340" s="7"/>
      <c r="B340" s="7"/>
      <c r="C340" s="7"/>
      <c r="D340" s="7"/>
      <c r="E340" s="6"/>
      <c r="F340" s="6"/>
      <c r="G340" s="7"/>
      <c r="H340" s="6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ht="15.0" customHeight="1">
      <c r="A341" s="7"/>
      <c r="B341" s="7"/>
      <c r="C341" s="7"/>
      <c r="D341" s="7"/>
      <c r="E341" s="6"/>
      <c r="F341" s="6"/>
      <c r="G341" s="7"/>
      <c r="H341" s="6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ht="15.0" customHeight="1">
      <c r="A342" s="7"/>
      <c r="B342" s="7"/>
      <c r="C342" s="7"/>
      <c r="D342" s="7"/>
      <c r="E342" s="6"/>
      <c r="F342" s="6"/>
      <c r="G342" s="7"/>
      <c r="H342" s="6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ht="15.0" customHeight="1">
      <c r="A343" s="7"/>
      <c r="B343" s="7"/>
      <c r="C343" s="7"/>
      <c r="D343" s="7"/>
      <c r="E343" s="6"/>
      <c r="F343" s="6"/>
      <c r="G343" s="7"/>
      <c r="H343" s="6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ht="15.0" customHeight="1">
      <c r="A344" s="7"/>
      <c r="B344" s="7"/>
      <c r="C344" s="7"/>
      <c r="D344" s="7"/>
      <c r="E344" s="6"/>
      <c r="F344" s="6"/>
      <c r="G344" s="7"/>
      <c r="H344" s="6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ht="15.0" customHeight="1">
      <c r="A345" s="7"/>
      <c r="B345" s="7"/>
      <c r="C345" s="7"/>
      <c r="D345" s="7"/>
      <c r="E345" s="6"/>
      <c r="F345" s="6"/>
      <c r="G345" s="7"/>
      <c r="H345" s="6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ht="15.0" customHeight="1">
      <c r="A346" s="7"/>
      <c r="B346" s="7"/>
      <c r="C346" s="7"/>
      <c r="D346" s="7"/>
      <c r="E346" s="6"/>
      <c r="F346" s="6"/>
      <c r="G346" s="7"/>
      <c r="H346" s="6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ht="15.0" customHeight="1">
      <c r="A347" s="7"/>
      <c r="B347" s="7"/>
      <c r="C347" s="7"/>
      <c r="D347" s="7"/>
      <c r="E347" s="6"/>
      <c r="F347" s="6"/>
      <c r="G347" s="7"/>
      <c r="H347" s="6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ht="15.0" customHeight="1">
      <c r="A348" s="7"/>
      <c r="B348" s="7"/>
      <c r="C348" s="7"/>
      <c r="D348" s="7"/>
      <c r="E348" s="6"/>
      <c r="F348" s="6"/>
      <c r="G348" s="7"/>
      <c r="H348" s="6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ht="15.0" customHeight="1">
      <c r="A349" s="7"/>
      <c r="B349" s="7"/>
      <c r="C349" s="7"/>
      <c r="D349" s="7"/>
      <c r="E349" s="6"/>
      <c r="F349" s="6"/>
      <c r="G349" s="7"/>
      <c r="H349" s="6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ht="15.0" customHeight="1">
      <c r="A350" s="7"/>
      <c r="B350" s="7"/>
      <c r="C350" s="7"/>
      <c r="D350" s="7"/>
      <c r="E350" s="6"/>
      <c r="F350" s="6"/>
      <c r="G350" s="7"/>
      <c r="H350" s="6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ht="15.0" customHeight="1">
      <c r="A351" s="7"/>
      <c r="B351" s="7"/>
      <c r="C351" s="7"/>
      <c r="D351" s="7"/>
      <c r="E351" s="6"/>
      <c r="F351" s="6"/>
      <c r="G351" s="7"/>
      <c r="H351" s="6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ht="15.0" customHeight="1">
      <c r="A352" s="7"/>
      <c r="B352" s="7"/>
      <c r="C352" s="7"/>
      <c r="D352" s="7"/>
      <c r="E352" s="6"/>
      <c r="F352" s="6"/>
      <c r="G352" s="7"/>
      <c r="H352" s="6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ht="15.0" customHeight="1">
      <c r="A353" s="7"/>
      <c r="B353" s="7"/>
      <c r="C353" s="7"/>
      <c r="D353" s="7"/>
      <c r="E353" s="6"/>
      <c r="F353" s="6"/>
      <c r="G353" s="7"/>
      <c r="H353" s="6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ht="15.0" customHeight="1">
      <c r="A354" s="7"/>
      <c r="B354" s="7"/>
      <c r="C354" s="7"/>
      <c r="D354" s="7"/>
      <c r="E354" s="6"/>
      <c r="F354" s="6"/>
      <c r="G354" s="7"/>
      <c r="H354" s="6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ht="15.0" customHeight="1">
      <c r="A355" s="7"/>
      <c r="B355" s="7"/>
      <c r="C355" s="7"/>
      <c r="D355" s="7"/>
      <c r="E355" s="6"/>
      <c r="F355" s="6"/>
      <c r="G355" s="7"/>
      <c r="H355" s="6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ht="15.0" customHeight="1">
      <c r="A356" s="7"/>
      <c r="B356" s="7"/>
      <c r="C356" s="7"/>
      <c r="D356" s="7"/>
      <c r="E356" s="6"/>
      <c r="F356" s="6"/>
      <c r="G356" s="7"/>
      <c r="H356" s="6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ht="15.0" customHeight="1">
      <c r="A357" s="7"/>
      <c r="B357" s="7"/>
      <c r="C357" s="7"/>
      <c r="D357" s="7"/>
      <c r="E357" s="6"/>
      <c r="F357" s="6"/>
      <c r="G357" s="7"/>
      <c r="H357" s="6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ht="15.0" customHeight="1">
      <c r="A358" s="7"/>
      <c r="B358" s="7"/>
      <c r="C358" s="7"/>
      <c r="D358" s="7"/>
      <c r="E358" s="6"/>
      <c r="F358" s="6"/>
      <c r="G358" s="7"/>
      <c r="H358" s="6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ht="15.0" customHeight="1">
      <c r="A359" s="7"/>
      <c r="B359" s="7"/>
      <c r="C359" s="7"/>
      <c r="D359" s="7"/>
      <c r="E359" s="6"/>
      <c r="F359" s="6"/>
      <c r="G359" s="7"/>
      <c r="H359" s="6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ht="15.0" customHeight="1">
      <c r="A360" s="7"/>
      <c r="B360" s="7"/>
      <c r="C360" s="7"/>
      <c r="D360" s="7"/>
      <c r="E360" s="6"/>
      <c r="F360" s="6"/>
      <c r="G360" s="7"/>
      <c r="H360" s="6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ht="15.0" customHeight="1">
      <c r="A361" s="7"/>
      <c r="B361" s="7"/>
      <c r="C361" s="7"/>
      <c r="D361" s="7"/>
      <c r="E361" s="6"/>
      <c r="F361" s="6"/>
      <c r="G361" s="7"/>
      <c r="H361" s="6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ht="15.0" customHeight="1">
      <c r="A362" s="7"/>
      <c r="B362" s="7"/>
      <c r="C362" s="7"/>
      <c r="D362" s="7"/>
      <c r="E362" s="6"/>
      <c r="F362" s="6"/>
      <c r="G362" s="7"/>
      <c r="H362" s="6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ht="15.0" customHeight="1">
      <c r="A363" s="7"/>
      <c r="B363" s="7"/>
      <c r="C363" s="7"/>
      <c r="D363" s="7"/>
      <c r="E363" s="6"/>
      <c r="F363" s="6"/>
      <c r="G363" s="7"/>
      <c r="H363" s="6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ht="15.0" customHeight="1">
      <c r="A364" s="7"/>
      <c r="B364" s="7"/>
      <c r="C364" s="7"/>
      <c r="D364" s="7"/>
      <c r="E364" s="6"/>
      <c r="F364" s="6"/>
      <c r="G364" s="7"/>
      <c r="H364" s="6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ht="15.0" customHeight="1">
      <c r="A365" s="7"/>
      <c r="B365" s="7"/>
      <c r="C365" s="7"/>
      <c r="D365" s="7"/>
      <c r="E365" s="6"/>
      <c r="F365" s="6"/>
      <c r="G365" s="7"/>
      <c r="H365" s="6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ht="15.0" customHeight="1">
      <c r="A366" s="7"/>
      <c r="B366" s="7"/>
      <c r="C366" s="7"/>
      <c r="D366" s="7"/>
      <c r="E366" s="6"/>
      <c r="F366" s="6"/>
      <c r="G366" s="7"/>
      <c r="H366" s="6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ht="15.0" customHeight="1">
      <c r="A367" s="7"/>
      <c r="B367" s="7"/>
      <c r="C367" s="7"/>
      <c r="D367" s="7"/>
      <c r="E367" s="6"/>
      <c r="F367" s="6"/>
      <c r="G367" s="7"/>
      <c r="H367" s="6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ht="15.0" customHeight="1">
      <c r="A368" s="7"/>
      <c r="B368" s="7"/>
      <c r="C368" s="7"/>
      <c r="D368" s="7"/>
      <c r="E368" s="6"/>
      <c r="F368" s="6"/>
      <c r="G368" s="7"/>
      <c r="H368" s="6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ht="15.0" customHeight="1">
      <c r="A369" s="7"/>
      <c r="B369" s="7"/>
      <c r="C369" s="7"/>
      <c r="D369" s="7"/>
      <c r="E369" s="6"/>
      <c r="F369" s="6"/>
      <c r="G369" s="7"/>
      <c r="H369" s="6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ht="15.0" customHeight="1">
      <c r="A370" s="7"/>
      <c r="B370" s="7"/>
      <c r="C370" s="7"/>
      <c r="D370" s="7"/>
      <c r="E370" s="6"/>
      <c r="F370" s="6"/>
      <c r="G370" s="7"/>
      <c r="H370" s="6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ht="15.0" customHeight="1">
      <c r="A371" s="7"/>
      <c r="B371" s="7"/>
      <c r="C371" s="7"/>
      <c r="D371" s="7"/>
      <c r="E371" s="6"/>
      <c r="F371" s="6"/>
      <c r="G371" s="7"/>
      <c r="H371" s="6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ht="15.0" customHeight="1">
      <c r="A372" s="7"/>
      <c r="B372" s="7"/>
      <c r="C372" s="7"/>
      <c r="D372" s="7"/>
      <c r="E372" s="6"/>
      <c r="F372" s="6"/>
      <c r="G372" s="7"/>
      <c r="H372" s="6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ht="15.0" customHeight="1">
      <c r="A373" s="7"/>
      <c r="B373" s="7"/>
      <c r="C373" s="7"/>
      <c r="D373" s="7"/>
      <c r="E373" s="6"/>
      <c r="F373" s="6"/>
      <c r="G373" s="7"/>
      <c r="H373" s="6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ht="15.0" customHeight="1">
      <c r="A374" s="7"/>
      <c r="B374" s="7"/>
      <c r="C374" s="7"/>
      <c r="D374" s="7"/>
      <c r="E374" s="6"/>
      <c r="F374" s="6"/>
      <c r="G374" s="7"/>
      <c r="H374" s="6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ht="15.0" customHeight="1">
      <c r="A375" s="7"/>
      <c r="B375" s="7"/>
      <c r="C375" s="7"/>
      <c r="D375" s="7"/>
      <c r="E375" s="6"/>
      <c r="F375" s="6"/>
      <c r="G375" s="7"/>
      <c r="H375" s="6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ht="15.0" customHeight="1">
      <c r="A376" s="7"/>
      <c r="B376" s="7"/>
      <c r="C376" s="7"/>
      <c r="D376" s="7"/>
      <c r="E376" s="6"/>
      <c r="F376" s="6"/>
      <c r="G376" s="7"/>
      <c r="H376" s="6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ht="15.0" customHeight="1">
      <c r="A377" s="7"/>
      <c r="B377" s="7"/>
      <c r="C377" s="7"/>
      <c r="D377" s="7"/>
      <c r="E377" s="6"/>
      <c r="F377" s="6"/>
      <c r="G377" s="7"/>
      <c r="H377" s="6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ht="15.0" customHeight="1">
      <c r="A378" s="7"/>
      <c r="B378" s="7"/>
      <c r="C378" s="7"/>
      <c r="D378" s="7"/>
      <c r="E378" s="6"/>
      <c r="F378" s="6"/>
      <c r="G378" s="7"/>
      <c r="H378" s="6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ht="15.0" customHeight="1">
      <c r="A379" s="7"/>
      <c r="B379" s="7"/>
      <c r="C379" s="7"/>
      <c r="D379" s="7"/>
      <c r="E379" s="6"/>
      <c r="F379" s="6"/>
      <c r="G379" s="7"/>
      <c r="H379" s="6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ht="15.0" customHeight="1">
      <c r="A380" s="7"/>
      <c r="B380" s="7"/>
      <c r="C380" s="7"/>
      <c r="D380" s="7"/>
      <c r="E380" s="6"/>
      <c r="F380" s="6"/>
      <c r="G380" s="7"/>
      <c r="H380" s="6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ht="15.0" customHeight="1">
      <c r="A381" s="7"/>
      <c r="B381" s="7"/>
      <c r="C381" s="7"/>
      <c r="D381" s="7"/>
      <c r="E381" s="6"/>
      <c r="F381" s="6"/>
      <c r="G381" s="7"/>
      <c r="H381" s="6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ht="15.0" customHeight="1">
      <c r="A382" s="7"/>
      <c r="B382" s="7"/>
      <c r="C382" s="7"/>
      <c r="D382" s="7"/>
      <c r="E382" s="6"/>
      <c r="F382" s="6"/>
      <c r="G382" s="7"/>
      <c r="H382" s="6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ht="15.0" customHeight="1">
      <c r="A383" s="7"/>
      <c r="B383" s="7"/>
      <c r="C383" s="7"/>
      <c r="D383" s="7"/>
      <c r="E383" s="6"/>
      <c r="F383" s="6"/>
      <c r="G383" s="7"/>
      <c r="H383" s="6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ht="15.0" customHeight="1">
      <c r="A384" s="7"/>
      <c r="B384" s="7"/>
      <c r="C384" s="7"/>
      <c r="D384" s="7"/>
      <c r="E384" s="6"/>
      <c r="F384" s="6"/>
      <c r="G384" s="7"/>
      <c r="H384" s="6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ht="15.0" customHeight="1">
      <c r="A385" s="7"/>
      <c r="B385" s="7"/>
      <c r="C385" s="7"/>
      <c r="D385" s="7"/>
      <c r="E385" s="6"/>
      <c r="F385" s="6"/>
      <c r="G385" s="7"/>
      <c r="H385" s="6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ht="15.0" customHeight="1">
      <c r="A386" s="7"/>
      <c r="B386" s="7"/>
      <c r="C386" s="7"/>
      <c r="D386" s="7"/>
      <c r="E386" s="6"/>
      <c r="F386" s="6"/>
      <c r="G386" s="7"/>
      <c r="H386" s="6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ht="15.0" customHeight="1">
      <c r="A387" s="7"/>
      <c r="B387" s="7"/>
      <c r="C387" s="7"/>
      <c r="D387" s="7"/>
      <c r="E387" s="6"/>
      <c r="F387" s="6"/>
      <c r="G387" s="7"/>
      <c r="H387" s="6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ht="15.0" customHeight="1">
      <c r="A388" s="7"/>
      <c r="B388" s="7"/>
      <c r="C388" s="7"/>
      <c r="D388" s="7"/>
      <c r="E388" s="6"/>
      <c r="F388" s="6"/>
      <c r="G388" s="7"/>
      <c r="H388" s="6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ht="15.0" customHeight="1">
      <c r="A389" s="7"/>
      <c r="B389" s="7"/>
      <c r="C389" s="7"/>
      <c r="D389" s="7"/>
      <c r="E389" s="6"/>
      <c r="F389" s="6"/>
      <c r="G389" s="7"/>
      <c r="H389" s="6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ht="15.0" customHeight="1">
      <c r="A390" s="7"/>
      <c r="B390" s="7"/>
      <c r="C390" s="7"/>
      <c r="D390" s="7"/>
      <c r="E390" s="6"/>
      <c r="F390" s="6"/>
      <c r="G390" s="7"/>
      <c r="H390" s="6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ht="15.0" customHeight="1">
      <c r="A391" s="7"/>
      <c r="B391" s="7"/>
      <c r="C391" s="7"/>
      <c r="D391" s="7"/>
      <c r="E391" s="6"/>
      <c r="F391" s="6"/>
      <c r="G391" s="7"/>
      <c r="H391" s="6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ht="15.0" customHeight="1">
      <c r="A392" s="7"/>
      <c r="B392" s="7"/>
      <c r="C392" s="7"/>
      <c r="D392" s="7"/>
      <c r="E392" s="6"/>
      <c r="F392" s="6"/>
      <c r="G392" s="7"/>
      <c r="H392" s="6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ht="15.0" customHeight="1">
      <c r="A393" s="7"/>
      <c r="B393" s="7"/>
      <c r="C393" s="7"/>
      <c r="D393" s="7"/>
      <c r="E393" s="6"/>
      <c r="F393" s="6"/>
      <c r="G393" s="7"/>
      <c r="H393" s="6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ht="15.0" customHeight="1">
      <c r="A394" s="7"/>
      <c r="B394" s="7"/>
      <c r="C394" s="7"/>
      <c r="D394" s="7"/>
      <c r="E394" s="6"/>
      <c r="F394" s="6"/>
      <c r="G394" s="7"/>
      <c r="H394" s="6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ht="15.0" customHeight="1">
      <c r="A395" s="7"/>
      <c r="B395" s="7"/>
      <c r="C395" s="7"/>
      <c r="D395" s="7"/>
      <c r="E395" s="6"/>
      <c r="F395" s="6"/>
      <c r="G395" s="7"/>
      <c r="H395" s="6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ht="15.0" customHeight="1">
      <c r="A396" s="7"/>
      <c r="B396" s="7"/>
      <c r="C396" s="7"/>
      <c r="D396" s="7"/>
      <c r="E396" s="6"/>
      <c r="F396" s="6"/>
      <c r="G396" s="7"/>
      <c r="H396" s="6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ht="15.0" customHeight="1">
      <c r="A397" s="7"/>
      <c r="B397" s="7"/>
      <c r="C397" s="7"/>
      <c r="D397" s="7"/>
      <c r="E397" s="6"/>
      <c r="F397" s="6"/>
      <c r="G397" s="7"/>
      <c r="H397" s="6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ht="15.0" customHeight="1">
      <c r="A398" s="7"/>
      <c r="B398" s="7"/>
      <c r="C398" s="7"/>
      <c r="D398" s="7"/>
      <c r="E398" s="6"/>
      <c r="F398" s="6"/>
      <c r="G398" s="7"/>
      <c r="H398" s="6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ht="15.0" customHeight="1">
      <c r="A399" s="7"/>
      <c r="B399" s="7"/>
      <c r="C399" s="7"/>
      <c r="D399" s="7"/>
      <c r="E399" s="6"/>
      <c r="F399" s="6"/>
      <c r="G399" s="7"/>
      <c r="H399" s="6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ht="15.0" customHeight="1">
      <c r="A400" s="7"/>
      <c r="B400" s="7"/>
      <c r="C400" s="7"/>
      <c r="D400" s="7"/>
      <c r="E400" s="6"/>
      <c r="F400" s="6"/>
      <c r="G400" s="7"/>
      <c r="H400" s="6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ht="15.0" customHeight="1">
      <c r="A401" s="7"/>
      <c r="B401" s="7"/>
      <c r="C401" s="7"/>
      <c r="D401" s="7"/>
      <c r="E401" s="6"/>
      <c r="F401" s="6"/>
      <c r="G401" s="7"/>
      <c r="H401" s="6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ht="15.0" customHeight="1">
      <c r="A402" s="7"/>
      <c r="B402" s="7"/>
      <c r="C402" s="7"/>
      <c r="D402" s="7"/>
      <c r="E402" s="6"/>
      <c r="F402" s="6"/>
      <c r="G402" s="7"/>
      <c r="H402" s="6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ht="15.0" customHeight="1">
      <c r="A403" s="7"/>
      <c r="B403" s="7"/>
      <c r="C403" s="7"/>
      <c r="D403" s="7"/>
      <c r="E403" s="6"/>
      <c r="F403" s="6"/>
      <c r="G403" s="7"/>
      <c r="H403" s="6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ht="15.0" customHeight="1">
      <c r="A404" s="7"/>
      <c r="B404" s="7"/>
      <c r="C404" s="7"/>
      <c r="D404" s="7"/>
      <c r="E404" s="6"/>
      <c r="F404" s="6"/>
      <c r="G404" s="7"/>
      <c r="H404" s="6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ht="15.0" customHeight="1">
      <c r="A405" s="7"/>
      <c r="B405" s="7"/>
      <c r="C405" s="7"/>
      <c r="D405" s="7"/>
      <c r="E405" s="6"/>
      <c r="F405" s="6"/>
      <c r="G405" s="7"/>
      <c r="H405" s="6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ht="15.0" customHeight="1">
      <c r="A406" s="7"/>
      <c r="B406" s="7"/>
      <c r="C406" s="7"/>
      <c r="D406" s="7"/>
      <c r="E406" s="6"/>
      <c r="F406" s="6"/>
      <c r="G406" s="7"/>
      <c r="H406" s="6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ht="15.0" customHeight="1">
      <c r="A407" s="7"/>
      <c r="B407" s="7"/>
      <c r="C407" s="7"/>
      <c r="D407" s="7"/>
      <c r="E407" s="6"/>
      <c r="F407" s="6"/>
      <c r="G407" s="7"/>
      <c r="H407" s="6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ht="15.0" customHeight="1">
      <c r="A408" s="7"/>
      <c r="B408" s="7"/>
      <c r="C408" s="7"/>
      <c r="D408" s="7"/>
      <c r="E408" s="6"/>
      <c r="F408" s="6"/>
      <c r="G408" s="7"/>
      <c r="H408" s="6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ht="15.0" customHeight="1">
      <c r="A409" s="7"/>
      <c r="B409" s="7"/>
      <c r="C409" s="7"/>
      <c r="D409" s="7"/>
      <c r="E409" s="6"/>
      <c r="F409" s="6"/>
      <c r="G409" s="7"/>
      <c r="H409" s="6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ht="15.0" customHeight="1">
      <c r="A410" s="7"/>
      <c r="B410" s="7"/>
      <c r="C410" s="7"/>
      <c r="D410" s="7"/>
      <c r="E410" s="6"/>
      <c r="F410" s="6"/>
      <c r="G410" s="7"/>
      <c r="H410" s="6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ht="15.0" customHeight="1">
      <c r="A411" s="7"/>
      <c r="B411" s="7"/>
      <c r="C411" s="7"/>
      <c r="D411" s="7"/>
      <c r="E411" s="6"/>
      <c r="F411" s="6"/>
      <c r="G411" s="7"/>
      <c r="H411" s="6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ht="15.0" customHeight="1">
      <c r="A412" s="7"/>
      <c r="B412" s="7"/>
      <c r="C412" s="7"/>
      <c r="D412" s="7"/>
      <c r="E412" s="6"/>
      <c r="F412" s="6"/>
      <c r="G412" s="7"/>
      <c r="H412" s="6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ht="15.0" customHeight="1">
      <c r="A413" s="7"/>
      <c r="B413" s="7"/>
      <c r="C413" s="7"/>
      <c r="D413" s="7"/>
      <c r="E413" s="6"/>
      <c r="F413" s="6"/>
      <c r="G413" s="7"/>
      <c r="H413" s="6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ht="15.0" customHeight="1">
      <c r="A414" s="7"/>
      <c r="B414" s="7"/>
      <c r="C414" s="7"/>
      <c r="D414" s="7"/>
      <c r="E414" s="6"/>
      <c r="F414" s="6"/>
      <c r="G414" s="7"/>
      <c r="H414" s="6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ht="15.0" customHeight="1">
      <c r="A415" s="7"/>
      <c r="B415" s="7"/>
      <c r="C415" s="7"/>
      <c r="D415" s="7"/>
      <c r="E415" s="6"/>
      <c r="F415" s="6"/>
      <c r="G415" s="7"/>
      <c r="H415" s="6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ht="15.0" customHeight="1">
      <c r="A416" s="7"/>
      <c r="B416" s="7"/>
      <c r="C416" s="7"/>
      <c r="D416" s="7"/>
      <c r="E416" s="6"/>
      <c r="F416" s="6"/>
      <c r="G416" s="7"/>
      <c r="H416" s="6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ht="15.0" customHeight="1">
      <c r="A417" s="7"/>
      <c r="B417" s="7"/>
      <c r="C417" s="7"/>
      <c r="D417" s="7"/>
      <c r="E417" s="6"/>
      <c r="F417" s="6"/>
      <c r="G417" s="7"/>
      <c r="H417" s="6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ht="15.0" customHeight="1">
      <c r="A418" s="7"/>
      <c r="B418" s="7"/>
      <c r="C418" s="7"/>
      <c r="D418" s="7"/>
      <c r="E418" s="6"/>
      <c r="F418" s="6"/>
      <c r="G418" s="7"/>
      <c r="H418" s="6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ht="15.0" customHeight="1">
      <c r="A419" s="7"/>
      <c r="B419" s="7"/>
      <c r="C419" s="7"/>
      <c r="D419" s="7"/>
      <c r="E419" s="6"/>
      <c r="F419" s="6"/>
      <c r="G419" s="7"/>
      <c r="H419" s="6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ht="15.0" customHeight="1">
      <c r="A420" s="7"/>
      <c r="B420" s="7"/>
      <c r="C420" s="7"/>
      <c r="D420" s="7"/>
      <c r="E420" s="6"/>
      <c r="F420" s="6"/>
      <c r="G420" s="7"/>
      <c r="H420" s="6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ht="15.0" customHeight="1">
      <c r="A421" s="7"/>
      <c r="B421" s="7"/>
      <c r="C421" s="7"/>
      <c r="D421" s="7"/>
      <c r="E421" s="6"/>
      <c r="F421" s="6"/>
      <c r="G421" s="7"/>
      <c r="H421" s="6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ht="15.0" customHeight="1">
      <c r="A422" s="7"/>
      <c r="B422" s="7"/>
      <c r="C422" s="7"/>
      <c r="D422" s="7"/>
      <c r="E422" s="6"/>
      <c r="F422" s="6"/>
      <c r="G422" s="7"/>
      <c r="H422" s="6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ht="15.0" customHeight="1">
      <c r="A423" s="7"/>
      <c r="B423" s="7"/>
      <c r="C423" s="7"/>
      <c r="D423" s="7"/>
      <c r="E423" s="6"/>
      <c r="F423" s="6"/>
      <c r="G423" s="7"/>
      <c r="H423" s="6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ht="15.0" customHeight="1">
      <c r="A424" s="7"/>
      <c r="B424" s="7"/>
      <c r="C424" s="7"/>
      <c r="D424" s="7"/>
      <c r="E424" s="6"/>
      <c r="F424" s="6"/>
      <c r="G424" s="7"/>
      <c r="H424" s="6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ht="15.0" customHeight="1">
      <c r="A425" s="7"/>
      <c r="B425" s="7"/>
      <c r="C425" s="7"/>
      <c r="D425" s="7"/>
      <c r="E425" s="6"/>
      <c r="F425" s="6"/>
      <c r="G425" s="7"/>
      <c r="H425" s="6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ht="15.0" customHeight="1">
      <c r="A426" s="7"/>
      <c r="B426" s="7"/>
      <c r="C426" s="7"/>
      <c r="D426" s="7"/>
      <c r="E426" s="6"/>
      <c r="F426" s="6"/>
      <c r="G426" s="7"/>
      <c r="H426" s="6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ht="15.0" customHeight="1">
      <c r="A427" s="7"/>
      <c r="B427" s="7"/>
      <c r="C427" s="7"/>
      <c r="D427" s="7"/>
      <c r="E427" s="6"/>
      <c r="F427" s="6"/>
      <c r="G427" s="7"/>
      <c r="H427" s="6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ht="15.0" customHeight="1">
      <c r="A428" s="7"/>
      <c r="B428" s="7"/>
      <c r="C428" s="7"/>
      <c r="D428" s="7"/>
      <c r="E428" s="6"/>
      <c r="F428" s="6"/>
      <c r="G428" s="7"/>
      <c r="H428" s="6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ht="15.0" customHeight="1">
      <c r="A429" s="7"/>
      <c r="B429" s="7"/>
      <c r="C429" s="7"/>
      <c r="D429" s="7"/>
      <c r="E429" s="6"/>
      <c r="F429" s="6"/>
      <c r="G429" s="7"/>
      <c r="H429" s="6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ht="15.0" customHeight="1">
      <c r="A430" s="7"/>
      <c r="B430" s="7"/>
      <c r="C430" s="7"/>
      <c r="D430" s="7"/>
      <c r="E430" s="6"/>
      <c r="F430" s="6"/>
      <c r="G430" s="7"/>
      <c r="H430" s="6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ht="15.0" customHeight="1">
      <c r="A431" s="7"/>
      <c r="B431" s="7"/>
      <c r="C431" s="7"/>
      <c r="D431" s="7"/>
      <c r="E431" s="6"/>
      <c r="F431" s="6"/>
      <c r="G431" s="7"/>
      <c r="H431" s="6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ht="15.0" customHeight="1">
      <c r="A432" s="7"/>
      <c r="B432" s="7"/>
      <c r="C432" s="7"/>
      <c r="D432" s="7"/>
      <c r="E432" s="6"/>
      <c r="F432" s="6"/>
      <c r="G432" s="7"/>
      <c r="H432" s="6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ht="15.0" customHeight="1">
      <c r="A433" s="7"/>
      <c r="B433" s="7"/>
      <c r="C433" s="7"/>
      <c r="D433" s="7"/>
      <c r="E433" s="6"/>
      <c r="F433" s="6"/>
      <c r="G433" s="7"/>
      <c r="H433" s="6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ht="15.0" customHeight="1">
      <c r="A434" s="7"/>
      <c r="B434" s="7"/>
      <c r="C434" s="7"/>
      <c r="D434" s="7"/>
      <c r="E434" s="6"/>
      <c r="F434" s="6"/>
      <c r="G434" s="7"/>
      <c r="H434" s="6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ht="15.0" customHeight="1">
      <c r="A435" s="7"/>
      <c r="B435" s="7"/>
      <c r="C435" s="7"/>
      <c r="D435" s="7"/>
      <c r="E435" s="6"/>
      <c r="F435" s="6"/>
      <c r="G435" s="7"/>
      <c r="H435" s="6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ht="15.0" customHeight="1">
      <c r="A436" s="7"/>
      <c r="B436" s="7"/>
      <c r="C436" s="7"/>
      <c r="D436" s="7"/>
      <c r="E436" s="6"/>
      <c r="F436" s="6"/>
      <c r="G436" s="7"/>
      <c r="H436" s="6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ht="15.0" customHeight="1">
      <c r="A437" s="7"/>
      <c r="B437" s="7"/>
      <c r="C437" s="7"/>
      <c r="D437" s="7"/>
      <c r="E437" s="6"/>
      <c r="F437" s="6"/>
      <c r="G437" s="7"/>
      <c r="H437" s="6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ht="15.0" customHeight="1">
      <c r="A438" s="7"/>
      <c r="B438" s="7"/>
      <c r="C438" s="7"/>
      <c r="D438" s="7"/>
      <c r="E438" s="6"/>
      <c r="F438" s="6"/>
      <c r="G438" s="7"/>
      <c r="H438" s="6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ht="15.0" customHeight="1">
      <c r="A439" s="7"/>
      <c r="B439" s="7"/>
      <c r="C439" s="7"/>
      <c r="D439" s="7"/>
      <c r="E439" s="6"/>
      <c r="F439" s="6"/>
      <c r="G439" s="7"/>
      <c r="H439" s="6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ht="15.0" customHeight="1">
      <c r="A440" s="7"/>
      <c r="B440" s="7"/>
      <c r="C440" s="7"/>
      <c r="D440" s="7"/>
      <c r="E440" s="6"/>
      <c r="F440" s="6"/>
      <c r="G440" s="7"/>
      <c r="H440" s="6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ht="15.0" customHeight="1">
      <c r="A441" s="7"/>
      <c r="B441" s="7"/>
      <c r="C441" s="7"/>
      <c r="D441" s="7"/>
      <c r="E441" s="6"/>
      <c r="F441" s="6"/>
      <c r="G441" s="7"/>
      <c r="H441" s="6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ht="15.0" customHeight="1">
      <c r="A442" s="7"/>
      <c r="B442" s="7"/>
      <c r="C442" s="7"/>
      <c r="D442" s="7"/>
      <c r="E442" s="6"/>
      <c r="F442" s="6"/>
      <c r="G442" s="7"/>
      <c r="H442" s="6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ht="15.0" customHeight="1">
      <c r="A443" s="7"/>
      <c r="B443" s="7"/>
      <c r="C443" s="7"/>
      <c r="D443" s="7"/>
      <c r="E443" s="6"/>
      <c r="F443" s="6"/>
      <c r="G443" s="7"/>
      <c r="H443" s="6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ht="15.0" customHeight="1">
      <c r="A444" s="7"/>
      <c r="B444" s="7"/>
      <c r="C444" s="7"/>
      <c r="D444" s="7"/>
      <c r="E444" s="6"/>
      <c r="F444" s="6"/>
      <c r="G444" s="7"/>
      <c r="H444" s="6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ht="15.0" customHeight="1">
      <c r="A445" s="7"/>
      <c r="B445" s="7"/>
      <c r="C445" s="7"/>
      <c r="D445" s="7"/>
      <c r="E445" s="6"/>
      <c r="F445" s="6"/>
      <c r="G445" s="7"/>
      <c r="H445" s="6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ht="15.0" customHeight="1">
      <c r="A446" s="7"/>
      <c r="B446" s="7"/>
      <c r="C446" s="7"/>
      <c r="D446" s="7"/>
      <c r="E446" s="6"/>
      <c r="F446" s="6"/>
      <c r="G446" s="7"/>
      <c r="H446" s="6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ht="15.0" customHeight="1">
      <c r="A447" s="7"/>
      <c r="B447" s="7"/>
      <c r="C447" s="7"/>
      <c r="D447" s="7"/>
      <c r="E447" s="6"/>
      <c r="F447" s="6"/>
      <c r="G447" s="7"/>
      <c r="H447" s="6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ht="15.0" customHeight="1">
      <c r="A448" s="7"/>
      <c r="B448" s="7"/>
      <c r="C448" s="7"/>
      <c r="D448" s="7"/>
      <c r="E448" s="6"/>
      <c r="F448" s="6"/>
      <c r="G448" s="7"/>
      <c r="H448" s="6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ht="15.0" customHeight="1">
      <c r="A449" s="7"/>
      <c r="B449" s="7"/>
      <c r="C449" s="7"/>
      <c r="D449" s="7"/>
      <c r="E449" s="6"/>
      <c r="F449" s="6"/>
      <c r="G449" s="7"/>
      <c r="H449" s="6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ht="15.0" customHeight="1">
      <c r="A450" s="7"/>
      <c r="B450" s="7"/>
      <c r="C450" s="7"/>
      <c r="D450" s="7"/>
      <c r="E450" s="6"/>
      <c r="F450" s="6"/>
      <c r="G450" s="7"/>
      <c r="H450" s="6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ht="15.0" customHeight="1">
      <c r="A451" s="7"/>
      <c r="B451" s="7"/>
      <c r="C451" s="7"/>
      <c r="D451" s="7"/>
      <c r="E451" s="6"/>
      <c r="F451" s="6"/>
      <c r="G451" s="7"/>
      <c r="H451" s="6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ht="15.0" customHeight="1">
      <c r="A452" s="7"/>
      <c r="B452" s="7"/>
      <c r="C452" s="7"/>
      <c r="D452" s="7"/>
      <c r="E452" s="6"/>
      <c r="F452" s="6"/>
      <c r="G452" s="7"/>
      <c r="H452" s="6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ht="15.0" customHeight="1">
      <c r="A453" s="7"/>
      <c r="B453" s="7"/>
      <c r="C453" s="7"/>
      <c r="D453" s="7"/>
      <c r="E453" s="6"/>
      <c r="F453" s="6"/>
      <c r="G453" s="7"/>
      <c r="H453" s="6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ht="15.0" customHeight="1">
      <c r="A454" s="7"/>
      <c r="B454" s="7"/>
      <c r="C454" s="7"/>
      <c r="D454" s="7"/>
      <c r="E454" s="6"/>
      <c r="F454" s="6"/>
      <c r="G454" s="7"/>
      <c r="H454" s="6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ht="15.0" customHeight="1">
      <c r="A455" s="7"/>
      <c r="B455" s="7"/>
      <c r="C455" s="7"/>
      <c r="D455" s="7"/>
      <c r="E455" s="6"/>
      <c r="F455" s="6"/>
      <c r="G455" s="7"/>
      <c r="H455" s="6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ht="15.0" customHeight="1">
      <c r="A456" s="7"/>
      <c r="B456" s="7"/>
      <c r="C456" s="7"/>
      <c r="D456" s="7"/>
      <c r="E456" s="6"/>
      <c r="F456" s="6"/>
      <c r="G456" s="7"/>
      <c r="H456" s="6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ht="15.0" customHeight="1">
      <c r="A457" s="7"/>
      <c r="B457" s="7"/>
      <c r="C457" s="7"/>
      <c r="D457" s="7"/>
      <c r="E457" s="6"/>
      <c r="F457" s="6"/>
      <c r="G457" s="7"/>
      <c r="H457" s="6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ht="15.0" customHeight="1">
      <c r="A458" s="7"/>
      <c r="B458" s="7"/>
      <c r="C458" s="7"/>
      <c r="D458" s="7"/>
      <c r="E458" s="6"/>
      <c r="F458" s="6"/>
      <c r="G458" s="7"/>
      <c r="H458" s="6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ht="15.0" customHeight="1">
      <c r="A459" s="7"/>
      <c r="B459" s="7"/>
      <c r="C459" s="7"/>
      <c r="D459" s="7"/>
      <c r="E459" s="6"/>
      <c r="F459" s="6"/>
      <c r="G459" s="7"/>
      <c r="H459" s="6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ht="15.0" customHeight="1">
      <c r="A460" s="7"/>
      <c r="B460" s="7"/>
      <c r="C460" s="7"/>
      <c r="D460" s="7"/>
      <c r="E460" s="6"/>
      <c r="F460" s="6"/>
      <c r="G460" s="7"/>
      <c r="H460" s="6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ht="15.0" customHeight="1">
      <c r="A461" s="7"/>
      <c r="B461" s="7"/>
      <c r="C461" s="7"/>
      <c r="D461" s="7"/>
      <c r="E461" s="6"/>
      <c r="F461" s="6"/>
      <c r="G461" s="7"/>
      <c r="H461" s="6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ht="15.0" customHeight="1">
      <c r="A462" s="7"/>
      <c r="B462" s="7"/>
      <c r="C462" s="7"/>
      <c r="D462" s="7"/>
      <c r="E462" s="6"/>
      <c r="F462" s="6"/>
      <c r="G462" s="7"/>
      <c r="H462" s="6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ht="15.0" customHeight="1">
      <c r="A463" s="7"/>
      <c r="B463" s="7"/>
      <c r="C463" s="7"/>
      <c r="D463" s="7"/>
      <c r="E463" s="6"/>
      <c r="F463" s="6"/>
      <c r="G463" s="7"/>
      <c r="H463" s="6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ht="15.0" customHeight="1">
      <c r="A464" s="7"/>
      <c r="B464" s="7"/>
      <c r="C464" s="7"/>
      <c r="D464" s="7"/>
      <c r="E464" s="6"/>
      <c r="F464" s="6"/>
      <c r="G464" s="7"/>
      <c r="H464" s="6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ht="15.0" customHeight="1">
      <c r="A465" s="7"/>
      <c r="B465" s="7"/>
      <c r="C465" s="7"/>
      <c r="D465" s="7"/>
      <c r="E465" s="6"/>
      <c r="F465" s="6"/>
      <c r="G465" s="7"/>
      <c r="H465" s="6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ht="15.0" customHeight="1">
      <c r="A466" s="7"/>
      <c r="B466" s="7"/>
      <c r="C466" s="7"/>
      <c r="D466" s="7"/>
      <c r="E466" s="6"/>
      <c r="F466" s="6"/>
      <c r="G466" s="7"/>
      <c r="H466" s="6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ht="15.0" customHeight="1">
      <c r="A467" s="7"/>
      <c r="B467" s="7"/>
      <c r="C467" s="7"/>
      <c r="D467" s="7"/>
      <c r="E467" s="6"/>
      <c r="F467" s="6"/>
      <c r="G467" s="7"/>
      <c r="H467" s="6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ht="15.0" customHeight="1">
      <c r="A468" s="7"/>
      <c r="B468" s="7"/>
      <c r="C468" s="7"/>
      <c r="D468" s="7"/>
      <c r="E468" s="6"/>
      <c r="F468" s="6"/>
      <c r="G468" s="7"/>
      <c r="H468" s="6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ht="15.0" customHeight="1">
      <c r="A469" s="7"/>
      <c r="B469" s="7"/>
      <c r="C469" s="7"/>
      <c r="D469" s="7"/>
      <c r="E469" s="6"/>
      <c r="F469" s="6"/>
      <c r="G469" s="7"/>
      <c r="H469" s="6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ht="15.0" customHeight="1">
      <c r="A470" s="7"/>
      <c r="B470" s="7"/>
      <c r="C470" s="7"/>
      <c r="D470" s="7"/>
      <c r="E470" s="6"/>
      <c r="F470" s="6"/>
      <c r="G470" s="7"/>
      <c r="H470" s="6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ht="15.0" customHeight="1">
      <c r="A471" s="7"/>
      <c r="B471" s="7"/>
      <c r="C471" s="7"/>
      <c r="D471" s="7"/>
      <c r="E471" s="6"/>
      <c r="F471" s="6"/>
      <c r="G471" s="7"/>
      <c r="H471" s="6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ht="15.0" customHeight="1">
      <c r="A472" s="7"/>
      <c r="B472" s="7"/>
      <c r="C472" s="7"/>
      <c r="D472" s="7"/>
      <c r="E472" s="6"/>
      <c r="F472" s="6"/>
      <c r="G472" s="7"/>
      <c r="H472" s="6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ht="15.0" customHeight="1">
      <c r="A473" s="7"/>
      <c r="B473" s="7"/>
      <c r="C473" s="7"/>
      <c r="D473" s="7"/>
      <c r="E473" s="6"/>
      <c r="F473" s="6"/>
      <c r="G473" s="7"/>
      <c r="H473" s="6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ht="15.0" customHeight="1">
      <c r="A474" s="7"/>
      <c r="B474" s="7"/>
      <c r="C474" s="7"/>
      <c r="D474" s="7"/>
      <c r="E474" s="6"/>
      <c r="F474" s="6"/>
      <c r="G474" s="7"/>
      <c r="H474" s="6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ht="15.0" customHeight="1">
      <c r="A475" s="7"/>
      <c r="B475" s="7"/>
      <c r="C475" s="7"/>
      <c r="D475" s="7"/>
      <c r="E475" s="6"/>
      <c r="F475" s="6"/>
      <c r="G475" s="7"/>
      <c r="H475" s="6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ht="15.0" customHeight="1">
      <c r="A476" s="7"/>
      <c r="B476" s="7"/>
      <c r="C476" s="7"/>
      <c r="D476" s="7"/>
      <c r="E476" s="6"/>
      <c r="F476" s="6"/>
      <c r="G476" s="7"/>
      <c r="H476" s="6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ht="15.0" customHeight="1">
      <c r="A477" s="7"/>
      <c r="B477" s="7"/>
      <c r="C477" s="7"/>
      <c r="D477" s="7"/>
      <c r="E477" s="6"/>
      <c r="F477" s="6"/>
      <c r="G477" s="7"/>
      <c r="H477" s="6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ht="15.0" customHeight="1">
      <c r="A478" s="7"/>
      <c r="B478" s="7"/>
      <c r="C478" s="7"/>
      <c r="D478" s="7"/>
      <c r="E478" s="6"/>
      <c r="F478" s="6"/>
      <c r="G478" s="7"/>
      <c r="H478" s="6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ht="15.0" customHeight="1">
      <c r="A479" s="7"/>
      <c r="B479" s="7"/>
      <c r="C479" s="7"/>
      <c r="D479" s="7"/>
      <c r="E479" s="6"/>
      <c r="F479" s="6"/>
      <c r="G479" s="7"/>
      <c r="H479" s="6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ht="15.0" customHeight="1">
      <c r="A480" s="7"/>
      <c r="B480" s="7"/>
      <c r="C480" s="7"/>
      <c r="D480" s="7"/>
      <c r="E480" s="6"/>
      <c r="F480" s="6"/>
      <c r="G480" s="7"/>
      <c r="H480" s="6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ht="15.0" customHeight="1">
      <c r="A481" s="7"/>
      <c r="B481" s="7"/>
      <c r="C481" s="7"/>
      <c r="D481" s="7"/>
      <c r="E481" s="6"/>
      <c r="F481" s="6"/>
      <c r="G481" s="7"/>
      <c r="H481" s="6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ht="15.0" customHeight="1">
      <c r="A482" s="7"/>
      <c r="B482" s="7"/>
      <c r="C482" s="7"/>
      <c r="D482" s="7"/>
      <c r="E482" s="6"/>
      <c r="F482" s="6"/>
      <c r="G482" s="7"/>
      <c r="H482" s="6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ht="15.0" customHeight="1">
      <c r="A483" s="7"/>
      <c r="B483" s="7"/>
      <c r="C483" s="7"/>
      <c r="D483" s="7"/>
      <c r="E483" s="6"/>
      <c r="F483" s="6"/>
      <c r="G483" s="7"/>
      <c r="H483" s="6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ht="15.0" customHeight="1">
      <c r="A484" s="7"/>
      <c r="B484" s="7"/>
      <c r="C484" s="7"/>
      <c r="D484" s="7"/>
      <c r="E484" s="6"/>
      <c r="F484" s="6"/>
      <c r="G484" s="7"/>
      <c r="H484" s="6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ht="15.0" customHeight="1">
      <c r="A485" s="7"/>
      <c r="B485" s="7"/>
      <c r="C485" s="7"/>
      <c r="D485" s="7"/>
      <c r="E485" s="6"/>
      <c r="F485" s="6"/>
      <c r="G485" s="7"/>
      <c r="H485" s="6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ht="15.0" customHeight="1">
      <c r="A486" s="7"/>
      <c r="B486" s="7"/>
      <c r="C486" s="7"/>
      <c r="D486" s="7"/>
      <c r="E486" s="6"/>
      <c r="F486" s="6"/>
      <c r="G486" s="7"/>
      <c r="H486" s="6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ht="15.0" customHeight="1">
      <c r="A487" s="7"/>
      <c r="B487" s="7"/>
      <c r="C487" s="7"/>
      <c r="D487" s="7"/>
      <c r="E487" s="6"/>
      <c r="F487" s="6"/>
      <c r="G487" s="7"/>
      <c r="H487" s="6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ht="15.0" customHeight="1">
      <c r="A488" s="7"/>
      <c r="B488" s="7"/>
      <c r="C488" s="7"/>
      <c r="D488" s="7"/>
      <c r="E488" s="6"/>
      <c r="F488" s="6"/>
      <c r="G488" s="7"/>
      <c r="H488" s="6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ht="15.0" customHeight="1">
      <c r="A489" s="7"/>
      <c r="B489" s="7"/>
      <c r="C489" s="7"/>
      <c r="D489" s="7"/>
      <c r="E489" s="6"/>
      <c r="F489" s="6"/>
      <c r="G489" s="7"/>
      <c r="H489" s="6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ht="15.0" customHeight="1">
      <c r="A490" s="7"/>
      <c r="B490" s="7"/>
      <c r="C490" s="7"/>
      <c r="D490" s="7"/>
      <c r="E490" s="6"/>
      <c r="F490" s="6"/>
      <c r="G490" s="7"/>
      <c r="H490" s="6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ht="15.0" customHeight="1">
      <c r="A491" s="7"/>
      <c r="B491" s="7"/>
      <c r="C491" s="7"/>
      <c r="D491" s="7"/>
      <c r="E491" s="6"/>
      <c r="F491" s="6"/>
      <c r="G491" s="7"/>
      <c r="H491" s="6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ht="15.0" customHeight="1">
      <c r="A492" s="7"/>
      <c r="B492" s="7"/>
      <c r="C492" s="7"/>
      <c r="D492" s="7"/>
      <c r="E492" s="6"/>
      <c r="F492" s="6"/>
      <c r="G492" s="7"/>
      <c r="H492" s="6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ht="15.0" customHeight="1">
      <c r="A493" s="7"/>
      <c r="B493" s="7"/>
      <c r="C493" s="7"/>
      <c r="D493" s="7"/>
      <c r="E493" s="6"/>
      <c r="F493" s="6"/>
      <c r="G493" s="7"/>
      <c r="H493" s="6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ht="15.0" customHeight="1">
      <c r="A494" s="7"/>
      <c r="B494" s="7"/>
      <c r="C494" s="7"/>
      <c r="D494" s="7"/>
      <c r="E494" s="6"/>
      <c r="F494" s="6"/>
      <c r="G494" s="7"/>
      <c r="H494" s="6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ht="15.0" customHeight="1">
      <c r="A495" s="7"/>
      <c r="B495" s="7"/>
      <c r="C495" s="7"/>
      <c r="D495" s="7"/>
      <c r="E495" s="6"/>
      <c r="F495" s="6"/>
      <c r="G495" s="7"/>
      <c r="H495" s="6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ht="15.0" customHeight="1">
      <c r="A496" s="7"/>
      <c r="B496" s="7"/>
      <c r="C496" s="7"/>
      <c r="D496" s="7"/>
      <c r="E496" s="6"/>
      <c r="F496" s="6"/>
      <c r="G496" s="7"/>
      <c r="H496" s="6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ht="15.0" customHeight="1">
      <c r="A497" s="7"/>
      <c r="B497" s="7"/>
      <c r="C497" s="7"/>
      <c r="D497" s="7"/>
      <c r="E497" s="6"/>
      <c r="F497" s="6"/>
      <c r="G497" s="7"/>
      <c r="H497" s="6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ht="15.0" customHeight="1">
      <c r="A498" s="7"/>
      <c r="B498" s="7"/>
      <c r="C498" s="7"/>
      <c r="D498" s="7"/>
      <c r="E498" s="6"/>
      <c r="F498" s="6"/>
      <c r="G498" s="7"/>
      <c r="H498" s="6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ht="15.0" customHeight="1">
      <c r="A499" s="7"/>
      <c r="B499" s="7"/>
      <c r="C499" s="7"/>
      <c r="D499" s="7"/>
      <c r="E499" s="6"/>
      <c r="F499" s="6"/>
      <c r="G499" s="7"/>
      <c r="H499" s="6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ht="15.0" customHeight="1">
      <c r="A500" s="7"/>
      <c r="B500" s="7"/>
      <c r="C500" s="7"/>
      <c r="D500" s="7"/>
      <c r="E500" s="6"/>
      <c r="F500" s="6"/>
      <c r="G500" s="7"/>
      <c r="H500" s="6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ht="15.0" customHeight="1">
      <c r="A501" s="7"/>
      <c r="B501" s="7"/>
      <c r="C501" s="7"/>
      <c r="D501" s="7"/>
      <c r="E501" s="6"/>
      <c r="F501" s="6"/>
      <c r="G501" s="7"/>
      <c r="H501" s="6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ht="15.0" customHeight="1">
      <c r="A502" s="7"/>
      <c r="B502" s="7"/>
      <c r="C502" s="7"/>
      <c r="D502" s="7"/>
      <c r="E502" s="6"/>
      <c r="F502" s="6"/>
      <c r="G502" s="7"/>
      <c r="H502" s="6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ht="15.0" customHeight="1">
      <c r="A503" s="7"/>
      <c r="B503" s="7"/>
      <c r="C503" s="7"/>
      <c r="D503" s="7"/>
      <c r="E503" s="6"/>
      <c r="F503" s="6"/>
      <c r="G503" s="7"/>
      <c r="H503" s="6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ht="15.0" customHeight="1">
      <c r="A504" s="7"/>
      <c r="B504" s="7"/>
      <c r="C504" s="7"/>
      <c r="D504" s="7"/>
      <c r="E504" s="6"/>
      <c r="F504" s="6"/>
      <c r="G504" s="7"/>
      <c r="H504" s="6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ht="15.0" customHeight="1">
      <c r="A505" s="7"/>
      <c r="B505" s="7"/>
      <c r="C505" s="7"/>
      <c r="D505" s="7"/>
      <c r="E505" s="6"/>
      <c r="F505" s="6"/>
      <c r="G505" s="7"/>
      <c r="H505" s="6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ht="15.0" customHeight="1">
      <c r="A506" s="7"/>
      <c r="B506" s="7"/>
      <c r="C506" s="7"/>
      <c r="D506" s="7"/>
      <c r="E506" s="6"/>
      <c r="F506" s="6"/>
      <c r="G506" s="7"/>
      <c r="H506" s="6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ht="15.0" customHeight="1">
      <c r="A507" s="7"/>
      <c r="B507" s="7"/>
      <c r="C507" s="7"/>
      <c r="D507" s="7"/>
      <c r="E507" s="6"/>
      <c r="F507" s="6"/>
      <c r="G507" s="7"/>
      <c r="H507" s="6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ht="15.0" customHeight="1">
      <c r="A508" s="7"/>
      <c r="B508" s="7"/>
      <c r="C508" s="7"/>
      <c r="D508" s="7"/>
      <c r="E508" s="6"/>
      <c r="F508" s="6"/>
      <c r="G508" s="7"/>
      <c r="H508" s="6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ht="15.0" customHeight="1">
      <c r="A509" s="7"/>
      <c r="B509" s="7"/>
      <c r="C509" s="7"/>
      <c r="D509" s="7"/>
      <c r="E509" s="6"/>
      <c r="F509" s="6"/>
      <c r="G509" s="7"/>
      <c r="H509" s="6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ht="15.0" customHeight="1">
      <c r="A510" s="7"/>
      <c r="B510" s="7"/>
      <c r="C510" s="7"/>
      <c r="D510" s="7"/>
      <c r="E510" s="6"/>
      <c r="F510" s="6"/>
      <c r="G510" s="7"/>
      <c r="H510" s="6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ht="15.0" customHeight="1">
      <c r="A511" s="7"/>
      <c r="B511" s="7"/>
      <c r="C511" s="7"/>
      <c r="D511" s="7"/>
      <c r="E511" s="6"/>
      <c r="F511" s="6"/>
      <c r="G511" s="7"/>
      <c r="H511" s="6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ht="15.0" customHeight="1">
      <c r="A512" s="7"/>
      <c r="B512" s="7"/>
      <c r="C512" s="7"/>
      <c r="D512" s="7"/>
      <c r="E512" s="6"/>
      <c r="F512" s="6"/>
      <c r="G512" s="7"/>
      <c r="H512" s="6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ht="15.0" customHeight="1">
      <c r="A513" s="7"/>
      <c r="B513" s="7"/>
      <c r="C513" s="7"/>
      <c r="D513" s="7"/>
      <c r="E513" s="6"/>
      <c r="F513" s="6"/>
      <c r="G513" s="7"/>
      <c r="H513" s="6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ht="15.0" customHeight="1">
      <c r="A514" s="7"/>
      <c r="B514" s="7"/>
      <c r="C514" s="7"/>
      <c r="D514" s="7"/>
      <c r="E514" s="6"/>
      <c r="F514" s="6"/>
      <c r="G514" s="7"/>
      <c r="H514" s="6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ht="15.0" customHeight="1">
      <c r="A515" s="7"/>
      <c r="B515" s="7"/>
      <c r="C515" s="7"/>
      <c r="D515" s="7"/>
      <c r="E515" s="6"/>
      <c r="F515" s="6"/>
      <c r="G515" s="7"/>
      <c r="H515" s="6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ht="15.0" customHeight="1">
      <c r="A516" s="7"/>
      <c r="B516" s="7"/>
      <c r="C516" s="7"/>
      <c r="D516" s="7"/>
      <c r="E516" s="6"/>
      <c r="F516" s="6"/>
      <c r="G516" s="7"/>
      <c r="H516" s="6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ht="15.0" customHeight="1">
      <c r="A517" s="7"/>
      <c r="B517" s="7"/>
      <c r="C517" s="7"/>
      <c r="D517" s="7"/>
      <c r="E517" s="6"/>
      <c r="F517" s="6"/>
      <c r="G517" s="7"/>
      <c r="H517" s="6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ht="15.0" customHeight="1">
      <c r="A518" s="7"/>
      <c r="B518" s="7"/>
      <c r="C518" s="7"/>
      <c r="D518" s="7"/>
      <c r="E518" s="6"/>
      <c r="F518" s="6"/>
      <c r="G518" s="7"/>
      <c r="H518" s="6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ht="15.0" customHeight="1">
      <c r="A519" s="7"/>
      <c r="B519" s="7"/>
      <c r="C519" s="7"/>
      <c r="D519" s="7"/>
      <c r="E519" s="6"/>
      <c r="F519" s="6"/>
      <c r="G519" s="7"/>
      <c r="H519" s="6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ht="15.0" customHeight="1">
      <c r="A520" s="7"/>
      <c r="B520" s="7"/>
      <c r="C520" s="7"/>
      <c r="D520" s="7"/>
      <c r="E520" s="6"/>
      <c r="F520" s="6"/>
      <c r="G520" s="7"/>
      <c r="H520" s="6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ht="15.0" customHeight="1">
      <c r="A521" s="7"/>
      <c r="B521" s="7"/>
      <c r="C521" s="7"/>
      <c r="D521" s="7"/>
      <c r="E521" s="6"/>
      <c r="F521" s="6"/>
      <c r="G521" s="7"/>
      <c r="H521" s="6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ht="15.0" customHeight="1">
      <c r="A522" s="7"/>
      <c r="B522" s="7"/>
      <c r="C522" s="7"/>
      <c r="D522" s="7"/>
      <c r="E522" s="6"/>
      <c r="F522" s="6"/>
      <c r="G522" s="7"/>
      <c r="H522" s="6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ht="15.0" customHeight="1">
      <c r="A523" s="7"/>
      <c r="B523" s="7"/>
      <c r="C523" s="7"/>
      <c r="D523" s="7"/>
      <c r="E523" s="6"/>
      <c r="F523" s="6"/>
      <c r="G523" s="7"/>
      <c r="H523" s="6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ht="15.0" customHeight="1">
      <c r="A524" s="7"/>
      <c r="B524" s="7"/>
      <c r="C524" s="7"/>
      <c r="D524" s="7"/>
      <c r="E524" s="6"/>
      <c r="F524" s="6"/>
      <c r="G524" s="7"/>
      <c r="H524" s="6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ht="15.0" customHeight="1">
      <c r="A525" s="7"/>
      <c r="B525" s="7"/>
      <c r="C525" s="7"/>
      <c r="D525" s="7"/>
      <c r="E525" s="6"/>
      <c r="F525" s="6"/>
      <c r="G525" s="7"/>
      <c r="H525" s="6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ht="15.0" customHeight="1">
      <c r="A526" s="7"/>
      <c r="B526" s="7"/>
      <c r="C526" s="7"/>
      <c r="D526" s="7"/>
      <c r="E526" s="6"/>
      <c r="F526" s="6"/>
      <c r="G526" s="7"/>
      <c r="H526" s="6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ht="15.0" customHeight="1">
      <c r="A527" s="7"/>
      <c r="B527" s="7"/>
      <c r="C527" s="7"/>
      <c r="D527" s="7"/>
      <c r="E527" s="6"/>
      <c r="F527" s="6"/>
      <c r="G527" s="7"/>
      <c r="H527" s="6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ht="15.0" customHeight="1">
      <c r="A528" s="7"/>
      <c r="B528" s="7"/>
      <c r="C528" s="7"/>
      <c r="D528" s="7"/>
      <c r="E528" s="6"/>
      <c r="F528" s="6"/>
      <c r="G528" s="7"/>
      <c r="H528" s="6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ht="15.0" customHeight="1">
      <c r="A529" s="7"/>
      <c r="B529" s="7"/>
      <c r="C529" s="7"/>
      <c r="D529" s="7"/>
      <c r="E529" s="6"/>
      <c r="F529" s="6"/>
      <c r="G529" s="7"/>
      <c r="H529" s="6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ht="15.0" customHeight="1">
      <c r="A530" s="7"/>
      <c r="B530" s="7"/>
      <c r="C530" s="7"/>
      <c r="D530" s="7"/>
      <c r="E530" s="6"/>
      <c r="F530" s="6"/>
      <c r="G530" s="7"/>
      <c r="H530" s="6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ht="15.0" customHeight="1">
      <c r="A531" s="7"/>
      <c r="B531" s="7"/>
      <c r="C531" s="7"/>
      <c r="D531" s="7"/>
      <c r="E531" s="6"/>
      <c r="F531" s="6"/>
      <c r="G531" s="7"/>
      <c r="H531" s="6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ht="15.0" customHeight="1">
      <c r="A532" s="7"/>
      <c r="B532" s="7"/>
      <c r="C532" s="7"/>
      <c r="D532" s="7"/>
      <c r="E532" s="6"/>
      <c r="F532" s="6"/>
      <c r="G532" s="7"/>
      <c r="H532" s="6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ht="15.0" customHeight="1">
      <c r="A533" s="7"/>
      <c r="B533" s="7"/>
      <c r="C533" s="7"/>
      <c r="D533" s="7"/>
      <c r="E533" s="6"/>
      <c r="F533" s="6"/>
      <c r="G533" s="7"/>
      <c r="H533" s="6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ht="15.0" customHeight="1">
      <c r="A534" s="7"/>
      <c r="B534" s="7"/>
      <c r="C534" s="7"/>
      <c r="D534" s="7"/>
      <c r="E534" s="6"/>
      <c r="F534" s="6"/>
      <c r="G534" s="7"/>
      <c r="H534" s="6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ht="15.0" customHeight="1">
      <c r="A535" s="7"/>
      <c r="B535" s="7"/>
      <c r="C535" s="7"/>
      <c r="D535" s="7"/>
      <c r="E535" s="6"/>
      <c r="F535" s="6"/>
      <c r="G535" s="7"/>
      <c r="H535" s="6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ht="15.0" customHeight="1">
      <c r="A536" s="7"/>
      <c r="B536" s="7"/>
      <c r="C536" s="7"/>
      <c r="D536" s="7"/>
      <c r="E536" s="6"/>
      <c r="F536" s="6"/>
      <c r="G536" s="7"/>
      <c r="H536" s="6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ht="15.0" customHeight="1">
      <c r="A537" s="7"/>
      <c r="B537" s="7"/>
      <c r="C537" s="7"/>
      <c r="D537" s="7"/>
      <c r="E537" s="6"/>
      <c r="F537" s="6"/>
      <c r="G537" s="7"/>
      <c r="H537" s="6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ht="15.0" customHeight="1">
      <c r="A538" s="7"/>
      <c r="B538" s="7"/>
      <c r="C538" s="7"/>
      <c r="D538" s="7"/>
      <c r="E538" s="6"/>
      <c r="F538" s="6"/>
      <c r="G538" s="7"/>
      <c r="H538" s="6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ht="15.0" customHeight="1">
      <c r="A539" s="7"/>
      <c r="B539" s="7"/>
      <c r="C539" s="7"/>
      <c r="D539" s="7"/>
      <c r="E539" s="6"/>
      <c r="F539" s="6"/>
      <c r="G539" s="7"/>
      <c r="H539" s="6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ht="15.0" customHeight="1">
      <c r="A540" s="7"/>
      <c r="B540" s="7"/>
      <c r="C540" s="7"/>
      <c r="D540" s="7"/>
      <c r="E540" s="6"/>
      <c r="F540" s="6"/>
      <c r="G540" s="7"/>
      <c r="H540" s="6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ht="15.0" customHeight="1">
      <c r="A541" s="7"/>
      <c r="B541" s="7"/>
      <c r="C541" s="7"/>
      <c r="D541" s="7"/>
      <c r="E541" s="6"/>
      <c r="F541" s="6"/>
      <c r="G541" s="7"/>
      <c r="H541" s="6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ht="15.0" customHeight="1">
      <c r="A542" s="7"/>
      <c r="B542" s="7"/>
      <c r="C542" s="7"/>
      <c r="D542" s="7"/>
      <c r="E542" s="6"/>
      <c r="F542" s="6"/>
      <c r="G542" s="7"/>
      <c r="H542" s="6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ht="15.0" customHeight="1">
      <c r="A543" s="7"/>
      <c r="B543" s="7"/>
      <c r="C543" s="7"/>
      <c r="D543" s="7"/>
      <c r="E543" s="6"/>
      <c r="F543" s="6"/>
      <c r="G543" s="7"/>
      <c r="H543" s="6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ht="15.0" customHeight="1">
      <c r="A544" s="7"/>
      <c r="B544" s="7"/>
      <c r="C544" s="7"/>
      <c r="D544" s="7"/>
      <c r="E544" s="6"/>
      <c r="F544" s="6"/>
      <c r="G544" s="7"/>
      <c r="H544" s="6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ht="15.0" customHeight="1">
      <c r="A545" s="7"/>
      <c r="B545" s="7"/>
      <c r="C545" s="7"/>
      <c r="D545" s="7"/>
      <c r="E545" s="6"/>
      <c r="F545" s="6"/>
      <c r="G545" s="7"/>
      <c r="H545" s="6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ht="15.0" customHeight="1">
      <c r="A546" s="7"/>
      <c r="B546" s="7"/>
      <c r="C546" s="7"/>
      <c r="D546" s="7"/>
      <c r="E546" s="6"/>
      <c r="F546" s="6"/>
      <c r="G546" s="7"/>
      <c r="H546" s="6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ht="15.0" customHeight="1">
      <c r="A547" s="7"/>
      <c r="B547" s="7"/>
      <c r="C547" s="7"/>
      <c r="D547" s="7"/>
      <c r="E547" s="6"/>
      <c r="F547" s="6"/>
      <c r="G547" s="7"/>
      <c r="H547" s="6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ht="15.0" customHeight="1">
      <c r="A548" s="7"/>
      <c r="B548" s="7"/>
      <c r="C548" s="7"/>
      <c r="D548" s="7"/>
      <c r="E548" s="6"/>
      <c r="F548" s="6"/>
      <c r="G548" s="7"/>
      <c r="H548" s="6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ht="15.0" customHeight="1">
      <c r="A549" s="7"/>
      <c r="B549" s="7"/>
      <c r="C549" s="7"/>
      <c r="D549" s="7"/>
      <c r="E549" s="6"/>
      <c r="F549" s="6"/>
      <c r="G549" s="7"/>
      <c r="H549" s="6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ht="15.0" customHeight="1">
      <c r="A550" s="7"/>
      <c r="B550" s="7"/>
      <c r="C550" s="7"/>
      <c r="D550" s="7"/>
      <c r="E550" s="6"/>
      <c r="F550" s="6"/>
      <c r="G550" s="7"/>
      <c r="H550" s="6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ht="15.0" customHeight="1">
      <c r="A551" s="7"/>
      <c r="B551" s="7"/>
      <c r="C551" s="7"/>
      <c r="D551" s="7"/>
      <c r="E551" s="6"/>
      <c r="F551" s="6"/>
      <c r="G551" s="7"/>
      <c r="H551" s="6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ht="15.0" customHeight="1">
      <c r="A552" s="7"/>
      <c r="B552" s="7"/>
      <c r="C552" s="7"/>
      <c r="D552" s="7"/>
      <c r="E552" s="6"/>
      <c r="F552" s="6"/>
      <c r="G552" s="7"/>
      <c r="H552" s="6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ht="15.0" customHeight="1">
      <c r="A553" s="7"/>
      <c r="B553" s="7"/>
      <c r="C553" s="7"/>
      <c r="D553" s="7"/>
      <c r="E553" s="6"/>
      <c r="F553" s="6"/>
      <c r="G553" s="7"/>
      <c r="H553" s="6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ht="15.0" customHeight="1">
      <c r="A554" s="7"/>
      <c r="B554" s="7"/>
      <c r="C554" s="7"/>
      <c r="D554" s="7"/>
      <c r="E554" s="6"/>
      <c r="F554" s="6"/>
      <c r="G554" s="7"/>
      <c r="H554" s="6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ht="15.0" customHeight="1">
      <c r="A555" s="7"/>
      <c r="B555" s="7"/>
      <c r="C555" s="7"/>
      <c r="D555" s="7"/>
      <c r="E555" s="6"/>
      <c r="F555" s="6"/>
      <c r="G555" s="7"/>
      <c r="H555" s="6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ht="15.0" customHeight="1">
      <c r="A556" s="7"/>
      <c r="B556" s="7"/>
      <c r="C556" s="7"/>
      <c r="D556" s="7"/>
      <c r="E556" s="6"/>
      <c r="F556" s="6"/>
      <c r="G556" s="7"/>
      <c r="H556" s="6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ht="15.0" customHeight="1">
      <c r="A557" s="7"/>
      <c r="B557" s="7"/>
      <c r="C557" s="7"/>
      <c r="D557" s="7"/>
      <c r="E557" s="6"/>
      <c r="F557" s="6"/>
      <c r="G557" s="7"/>
      <c r="H557" s="6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ht="15.0" customHeight="1">
      <c r="A558" s="7"/>
      <c r="B558" s="7"/>
      <c r="C558" s="7"/>
      <c r="D558" s="7"/>
      <c r="E558" s="6"/>
      <c r="F558" s="6"/>
      <c r="G558" s="7"/>
      <c r="H558" s="6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ht="15.0" customHeight="1">
      <c r="A559" s="7"/>
      <c r="B559" s="7"/>
      <c r="C559" s="7"/>
      <c r="D559" s="7"/>
      <c r="E559" s="6"/>
      <c r="F559" s="6"/>
      <c r="G559" s="7"/>
      <c r="H559" s="6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ht="15.0" customHeight="1">
      <c r="A560" s="7"/>
      <c r="B560" s="7"/>
      <c r="C560" s="7"/>
      <c r="D560" s="7"/>
      <c r="E560" s="6"/>
      <c r="F560" s="6"/>
      <c r="G560" s="7"/>
      <c r="H560" s="6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ht="15.0" customHeight="1">
      <c r="A561" s="7"/>
      <c r="B561" s="7"/>
      <c r="C561" s="7"/>
      <c r="D561" s="7"/>
      <c r="E561" s="6"/>
      <c r="F561" s="6"/>
      <c r="G561" s="7"/>
      <c r="H561" s="6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ht="15.0" customHeight="1">
      <c r="A562" s="7"/>
      <c r="B562" s="7"/>
      <c r="C562" s="7"/>
      <c r="D562" s="7"/>
      <c r="E562" s="6"/>
      <c r="F562" s="6"/>
      <c r="G562" s="7"/>
      <c r="H562" s="6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ht="15.0" customHeight="1">
      <c r="A563" s="7"/>
      <c r="B563" s="7"/>
      <c r="C563" s="7"/>
      <c r="D563" s="7"/>
      <c r="E563" s="6"/>
      <c r="F563" s="6"/>
      <c r="G563" s="7"/>
      <c r="H563" s="6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ht="15.0" customHeight="1">
      <c r="A564" s="7"/>
      <c r="B564" s="7"/>
      <c r="C564" s="7"/>
      <c r="D564" s="7"/>
      <c r="E564" s="6"/>
      <c r="F564" s="6"/>
      <c r="G564" s="7"/>
      <c r="H564" s="6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ht="15.0" customHeight="1">
      <c r="A565" s="7"/>
      <c r="B565" s="7"/>
      <c r="C565" s="7"/>
      <c r="D565" s="7"/>
      <c r="E565" s="6"/>
      <c r="F565" s="6"/>
      <c r="G565" s="7"/>
      <c r="H565" s="6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ht="15.0" customHeight="1">
      <c r="A566" s="7"/>
      <c r="B566" s="7"/>
      <c r="C566" s="7"/>
      <c r="D566" s="7"/>
      <c r="E566" s="6"/>
      <c r="F566" s="6"/>
      <c r="G566" s="7"/>
      <c r="H566" s="6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ht="15.0" customHeight="1">
      <c r="A567" s="7"/>
      <c r="B567" s="7"/>
      <c r="C567" s="7"/>
      <c r="D567" s="7"/>
      <c r="E567" s="6"/>
      <c r="F567" s="6"/>
      <c r="G567" s="7"/>
      <c r="H567" s="6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ht="15.0" customHeight="1">
      <c r="A568" s="7"/>
      <c r="B568" s="7"/>
      <c r="C568" s="7"/>
      <c r="D568" s="7"/>
      <c r="E568" s="6"/>
      <c r="F568" s="6"/>
      <c r="G568" s="7"/>
      <c r="H568" s="6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ht="15.0" customHeight="1">
      <c r="A569" s="7"/>
      <c r="B569" s="7"/>
      <c r="C569" s="7"/>
      <c r="D569" s="7"/>
      <c r="E569" s="6"/>
      <c r="F569" s="6"/>
      <c r="G569" s="7"/>
      <c r="H569" s="6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ht="15.0" customHeight="1">
      <c r="A570" s="7"/>
      <c r="B570" s="7"/>
      <c r="C570" s="7"/>
      <c r="D570" s="7"/>
      <c r="E570" s="6"/>
      <c r="F570" s="6"/>
      <c r="G570" s="7"/>
      <c r="H570" s="6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ht="15.0" customHeight="1">
      <c r="A571" s="7"/>
      <c r="B571" s="7"/>
      <c r="C571" s="7"/>
      <c r="D571" s="7"/>
      <c r="E571" s="6"/>
      <c r="F571" s="6"/>
      <c r="G571" s="7"/>
      <c r="H571" s="6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ht="15.0" customHeight="1">
      <c r="A572" s="7"/>
      <c r="B572" s="7"/>
      <c r="C572" s="7"/>
      <c r="D572" s="7"/>
      <c r="E572" s="6"/>
      <c r="F572" s="6"/>
      <c r="G572" s="7"/>
      <c r="H572" s="6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ht="15.0" customHeight="1">
      <c r="A573" s="7"/>
      <c r="B573" s="7"/>
      <c r="C573" s="7"/>
      <c r="D573" s="7"/>
      <c r="E573" s="6"/>
      <c r="F573" s="6"/>
      <c r="G573" s="7"/>
      <c r="H573" s="6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ht="15.0" customHeight="1">
      <c r="A574" s="7"/>
      <c r="B574" s="7"/>
      <c r="C574" s="7"/>
      <c r="D574" s="7"/>
      <c r="E574" s="6"/>
      <c r="F574" s="6"/>
      <c r="G574" s="7"/>
      <c r="H574" s="6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ht="15.0" customHeight="1">
      <c r="A575" s="7"/>
      <c r="B575" s="7"/>
      <c r="C575" s="7"/>
      <c r="D575" s="7"/>
      <c r="E575" s="6"/>
      <c r="F575" s="6"/>
      <c r="G575" s="7"/>
      <c r="H575" s="6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ht="15.0" customHeight="1">
      <c r="A576" s="7"/>
      <c r="B576" s="7"/>
      <c r="C576" s="7"/>
      <c r="D576" s="7"/>
      <c r="E576" s="6"/>
      <c r="F576" s="6"/>
      <c r="G576" s="7"/>
      <c r="H576" s="6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ht="15.0" customHeight="1">
      <c r="A577" s="7"/>
      <c r="B577" s="7"/>
      <c r="C577" s="7"/>
      <c r="D577" s="7"/>
      <c r="E577" s="6"/>
      <c r="F577" s="6"/>
      <c r="G577" s="7"/>
      <c r="H577" s="6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ht="15.0" customHeight="1">
      <c r="A578" s="7"/>
      <c r="B578" s="7"/>
      <c r="C578" s="7"/>
      <c r="D578" s="7"/>
      <c r="E578" s="6"/>
      <c r="F578" s="6"/>
      <c r="G578" s="7"/>
      <c r="H578" s="6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ht="15.0" customHeight="1">
      <c r="A579" s="7"/>
      <c r="B579" s="7"/>
      <c r="C579" s="7"/>
      <c r="D579" s="7"/>
      <c r="E579" s="6"/>
      <c r="F579" s="6"/>
      <c r="G579" s="7"/>
      <c r="H579" s="6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ht="15.0" customHeight="1">
      <c r="A580" s="7"/>
      <c r="B580" s="7"/>
      <c r="C580" s="7"/>
      <c r="D580" s="7"/>
      <c r="E580" s="6"/>
      <c r="F580" s="6"/>
      <c r="G580" s="7"/>
      <c r="H580" s="6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ht="15.0" customHeight="1">
      <c r="A581" s="7"/>
      <c r="B581" s="7"/>
      <c r="C581" s="7"/>
      <c r="D581" s="7"/>
      <c r="E581" s="6"/>
      <c r="F581" s="6"/>
      <c r="G581" s="7"/>
      <c r="H581" s="6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ht="15.0" customHeight="1">
      <c r="A582" s="7"/>
      <c r="B582" s="7"/>
      <c r="C582" s="7"/>
      <c r="D582" s="7"/>
      <c r="E582" s="6"/>
      <c r="F582" s="6"/>
      <c r="G582" s="7"/>
      <c r="H582" s="6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ht="15.0" customHeight="1">
      <c r="A583" s="7"/>
      <c r="B583" s="7"/>
      <c r="C583" s="7"/>
      <c r="D583" s="7"/>
      <c r="E583" s="6"/>
      <c r="F583" s="6"/>
      <c r="G583" s="7"/>
      <c r="H583" s="6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ht="15.0" customHeight="1">
      <c r="A584" s="7"/>
      <c r="B584" s="7"/>
      <c r="C584" s="7"/>
      <c r="D584" s="7"/>
      <c r="E584" s="6"/>
      <c r="F584" s="6"/>
      <c r="G584" s="7"/>
      <c r="H584" s="6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ht="15.0" customHeight="1">
      <c r="A585" s="7"/>
      <c r="B585" s="7"/>
      <c r="C585" s="7"/>
      <c r="D585" s="7"/>
      <c r="E585" s="6"/>
      <c r="F585" s="6"/>
      <c r="G585" s="7"/>
      <c r="H585" s="6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ht="15.0" customHeight="1">
      <c r="A586" s="7"/>
      <c r="B586" s="7"/>
      <c r="C586" s="7"/>
      <c r="D586" s="7"/>
      <c r="E586" s="6"/>
      <c r="F586" s="6"/>
      <c r="G586" s="7"/>
      <c r="H586" s="6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ht="15.0" customHeight="1">
      <c r="A587" s="7"/>
      <c r="B587" s="7"/>
      <c r="C587" s="7"/>
      <c r="D587" s="7"/>
      <c r="E587" s="6"/>
      <c r="F587" s="6"/>
      <c r="G587" s="7"/>
      <c r="H587" s="6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ht="15.0" customHeight="1">
      <c r="A588" s="7"/>
      <c r="B588" s="7"/>
      <c r="C588" s="7"/>
      <c r="D588" s="7"/>
      <c r="E588" s="6"/>
      <c r="F588" s="6"/>
      <c r="G588" s="7"/>
      <c r="H588" s="6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ht="15.0" customHeight="1">
      <c r="A589" s="7"/>
      <c r="B589" s="7"/>
      <c r="C589" s="7"/>
      <c r="D589" s="7"/>
      <c r="E589" s="6"/>
      <c r="F589" s="6"/>
      <c r="G589" s="7"/>
      <c r="H589" s="6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ht="15.0" customHeight="1">
      <c r="A590" s="7"/>
      <c r="B590" s="7"/>
      <c r="C590" s="7"/>
      <c r="D590" s="7"/>
      <c r="E590" s="6"/>
      <c r="F590" s="6"/>
      <c r="G590" s="7"/>
      <c r="H590" s="6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ht="15.0" customHeight="1">
      <c r="A591" s="7"/>
      <c r="B591" s="7"/>
      <c r="C591" s="7"/>
      <c r="D591" s="7"/>
      <c r="E591" s="6"/>
      <c r="F591" s="6"/>
      <c r="G591" s="7"/>
      <c r="H591" s="6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ht="15.0" customHeight="1">
      <c r="A592" s="7"/>
      <c r="B592" s="7"/>
      <c r="C592" s="7"/>
      <c r="D592" s="7"/>
      <c r="E592" s="6"/>
      <c r="F592" s="6"/>
      <c r="G592" s="7"/>
      <c r="H592" s="6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ht="15.0" customHeight="1">
      <c r="A593" s="7"/>
      <c r="B593" s="7"/>
      <c r="C593" s="7"/>
      <c r="D593" s="7"/>
      <c r="E593" s="6"/>
      <c r="F593" s="6"/>
      <c r="G593" s="7"/>
      <c r="H593" s="6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ht="15.0" customHeight="1">
      <c r="A594" s="7"/>
      <c r="B594" s="7"/>
      <c r="C594" s="7"/>
      <c r="D594" s="7"/>
      <c r="E594" s="6"/>
      <c r="F594" s="6"/>
      <c r="G594" s="7"/>
      <c r="H594" s="6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ht="15.0" customHeight="1">
      <c r="A595" s="7"/>
      <c r="B595" s="7"/>
      <c r="C595" s="7"/>
      <c r="D595" s="7"/>
      <c r="E595" s="6"/>
      <c r="F595" s="6"/>
      <c r="G595" s="7"/>
      <c r="H595" s="6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ht="15.0" customHeight="1">
      <c r="A596" s="7"/>
      <c r="B596" s="7"/>
      <c r="C596" s="7"/>
      <c r="D596" s="7"/>
      <c r="E596" s="6"/>
      <c r="F596" s="6"/>
      <c r="G596" s="7"/>
      <c r="H596" s="6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ht="15.0" customHeight="1">
      <c r="A597" s="7"/>
      <c r="B597" s="7"/>
      <c r="C597" s="7"/>
      <c r="D597" s="7"/>
      <c r="E597" s="6"/>
      <c r="F597" s="6"/>
      <c r="G597" s="7"/>
      <c r="H597" s="6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ht="15.0" customHeight="1">
      <c r="A598" s="7"/>
      <c r="B598" s="7"/>
      <c r="C598" s="7"/>
      <c r="D598" s="7"/>
      <c r="E598" s="6"/>
      <c r="F598" s="6"/>
      <c r="G598" s="7"/>
      <c r="H598" s="6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ht="15.0" customHeight="1">
      <c r="A599" s="7"/>
      <c r="B599" s="7"/>
      <c r="C599" s="7"/>
      <c r="D599" s="7"/>
      <c r="E599" s="6"/>
      <c r="F599" s="6"/>
      <c r="G599" s="7"/>
      <c r="H599" s="6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ht="15.0" customHeight="1">
      <c r="A600" s="7"/>
      <c r="B600" s="7"/>
      <c r="C600" s="7"/>
      <c r="D600" s="7"/>
      <c r="E600" s="6"/>
      <c r="F600" s="6"/>
      <c r="G600" s="7"/>
      <c r="H600" s="6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ht="15.0" customHeight="1">
      <c r="A601" s="7"/>
      <c r="B601" s="7"/>
      <c r="C601" s="7"/>
      <c r="D601" s="7"/>
      <c r="E601" s="6"/>
      <c r="F601" s="6"/>
      <c r="G601" s="7"/>
      <c r="H601" s="6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ht="15.0" customHeight="1">
      <c r="A602" s="7"/>
      <c r="B602" s="7"/>
      <c r="C602" s="7"/>
      <c r="D602" s="7"/>
      <c r="E602" s="6"/>
      <c r="F602" s="6"/>
      <c r="G602" s="7"/>
      <c r="H602" s="6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ht="15.0" customHeight="1">
      <c r="A603" s="7"/>
      <c r="B603" s="7"/>
      <c r="C603" s="7"/>
      <c r="D603" s="7"/>
      <c r="E603" s="6"/>
      <c r="F603" s="6"/>
      <c r="G603" s="7"/>
      <c r="H603" s="6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ht="15.0" customHeight="1">
      <c r="A604" s="7"/>
      <c r="B604" s="7"/>
      <c r="C604" s="7"/>
      <c r="D604" s="7"/>
      <c r="E604" s="6"/>
      <c r="F604" s="6"/>
      <c r="G604" s="7"/>
      <c r="H604" s="6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ht="15.0" customHeight="1">
      <c r="A605" s="7"/>
      <c r="B605" s="7"/>
      <c r="C605" s="7"/>
      <c r="D605" s="7"/>
      <c r="E605" s="6"/>
      <c r="F605" s="6"/>
      <c r="G605" s="7"/>
      <c r="H605" s="6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ht="15.0" customHeight="1">
      <c r="A606" s="7"/>
      <c r="B606" s="7"/>
      <c r="C606" s="7"/>
      <c r="D606" s="7"/>
      <c r="E606" s="6"/>
      <c r="F606" s="6"/>
      <c r="G606" s="7"/>
      <c r="H606" s="6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ht="15.0" customHeight="1">
      <c r="A607" s="7"/>
      <c r="B607" s="7"/>
      <c r="C607" s="7"/>
      <c r="D607" s="7"/>
      <c r="E607" s="6"/>
      <c r="F607" s="6"/>
      <c r="G607" s="7"/>
      <c r="H607" s="6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ht="15.0" customHeight="1">
      <c r="A608" s="7"/>
      <c r="B608" s="7"/>
      <c r="C608" s="7"/>
      <c r="D608" s="7"/>
      <c r="E608" s="6"/>
      <c r="F608" s="6"/>
      <c r="G608" s="7"/>
      <c r="H608" s="6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ht="15.0" customHeight="1">
      <c r="A609" s="7"/>
      <c r="B609" s="7"/>
      <c r="C609" s="7"/>
      <c r="D609" s="7"/>
      <c r="E609" s="6"/>
      <c r="F609" s="6"/>
      <c r="G609" s="7"/>
      <c r="H609" s="6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ht="15.0" customHeight="1">
      <c r="A610" s="7"/>
      <c r="B610" s="7"/>
      <c r="C610" s="7"/>
      <c r="D610" s="7"/>
      <c r="E610" s="6"/>
      <c r="F610" s="6"/>
      <c r="G610" s="7"/>
      <c r="H610" s="6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ht="15.0" customHeight="1">
      <c r="A611" s="7"/>
      <c r="B611" s="7"/>
      <c r="C611" s="7"/>
      <c r="D611" s="7"/>
      <c r="E611" s="6"/>
      <c r="F611" s="6"/>
      <c r="G611" s="7"/>
      <c r="H611" s="6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ht="15.0" customHeight="1">
      <c r="A612" s="7"/>
      <c r="B612" s="7"/>
      <c r="C612" s="7"/>
      <c r="D612" s="7"/>
      <c r="E612" s="6"/>
      <c r="F612" s="6"/>
      <c r="G612" s="7"/>
      <c r="H612" s="6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ht="15.0" customHeight="1">
      <c r="A613" s="7"/>
      <c r="B613" s="7"/>
      <c r="C613" s="7"/>
      <c r="D613" s="7"/>
      <c r="E613" s="6"/>
      <c r="F613" s="6"/>
      <c r="G613" s="7"/>
      <c r="H613" s="6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ht="15.0" customHeight="1">
      <c r="A614" s="7"/>
      <c r="B614" s="7"/>
      <c r="C614" s="7"/>
      <c r="D614" s="7"/>
      <c r="E614" s="6"/>
      <c r="F614" s="6"/>
      <c r="G614" s="7"/>
      <c r="H614" s="6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ht="15.0" customHeight="1">
      <c r="A615" s="7"/>
      <c r="B615" s="7"/>
      <c r="C615" s="7"/>
      <c r="D615" s="7"/>
      <c r="E615" s="6"/>
      <c r="F615" s="6"/>
      <c r="G615" s="7"/>
      <c r="H615" s="6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ht="15.0" customHeight="1">
      <c r="A616" s="7"/>
      <c r="B616" s="7"/>
      <c r="C616" s="7"/>
      <c r="D616" s="7"/>
      <c r="E616" s="6"/>
      <c r="F616" s="6"/>
      <c r="G616" s="7"/>
      <c r="H616" s="6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ht="15.0" customHeight="1">
      <c r="A617" s="7"/>
      <c r="B617" s="7"/>
      <c r="C617" s="7"/>
      <c r="D617" s="7"/>
      <c r="E617" s="6"/>
      <c r="F617" s="6"/>
      <c r="G617" s="7"/>
      <c r="H617" s="6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ht="15.0" customHeight="1">
      <c r="A618" s="7"/>
      <c r="B618" s="7"/>
      <c r="C618" s="7"/>
      <c r="D618" s="7"/>
      <c r="E618" s="6"/>
      <c r="F618" s="6"/>
      <c r="G618" s="7"/>
      <c r="H618" s="6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ht="15.0" customHeight="1">
      <c r="A619" s="7"/>
      <c r="B619" s="7"/>
      <c r="C619" s="7"/>
      <c r="D619" s="7"/>
      <c r="E619" s="6"/>
      <c r="F619" s="6"/>
      <c r="G619" s="7"/>
      <c r="H619" s="6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ht="15.0" customHeight="1">
      <c r="A620" s="7"/>
      <c r="B620" s="7"/>
      <c r="C620" s="7"/>
      <c r="D620" s="7"/>
      <c r="E620" s="6"/>
      <c r="F620" s="6"/>
      <c r="G620" s="7"/>
      <c r="H620" s="6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ht="15.0" customHeight="1">
      <c r="A621" s="7"/>
      <c r="B621" s="7"/>
      <c r="C621" s="7"/>
      <c r="D621" s="7"/>
      <c r="E621" s="6"/>
      <c r="F621" s="6"/>
      <c r="G621" s="7"/>
      <c r="H621" s="6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ht="15.0" customHeight="1">
      <c r="A622" s="7"/>
      <c r="B622" s="7"/>
      <c r="C622" s="7"/>
      <c r="D622" s="7"/>
      <c r="E622" s="6"/>
      <c r="F622" s="6"/>
      <c r="G622" s="7"/>
      <c r="H622" s="6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ht="15.0" customHeight="1">
      <c r="A623" s="7"/>
      <c r="B623" s="7"/>
      <c r="C623" s="7"/>
      <c r="D623" s="7"/>
      <c r="E623" s="6"/>
      <c r="F623" s="6"/>
      <c r="G623" s="7"/>
      <c r="H623" s="6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ht="15.0" customHeight="1">
      <c r="A624" s="7"/>
      <c r="B624" s="7"/>
      <c r="C624" s="7"/>
      <c r="D624" s="7"/>
      <c r="E624" s="6"/>
      <c r="F624" s="6"/>
      <c r="G624" s="7"/>
      <c r="H624" s="6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ht="15.0" customHeight="1">
      <c r="A625" s="7"/>
      <c r="B625" s="7"/>
      <c r="C625" s="7"/>
      <c r="D625" s="7"/>
      <c r="E625" s="6"/>
      <c r="F625" s="6"/>
      <c r="G625" s="7"/>
      <c r="H625" s="6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ht="15.0" customHeight="1">
      <c r="A626" s="7"/>
      <c r="B626" s="7"/>
      <c r="C626" s="7"/>
      <c r="D626" s="7"/>
      <c r="E626" s="6"/>
      <c r="F626" s="6"/>
      <c r="G626" s="7"/>
      <c r="H626" s="6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ht="15.0" customHeight="1">
      <c r="A627" s="7"/>
      <c r="B627" s="7"/>
      <c r="C627" s="7"/>
      <c r="D627" s="7"/>
      <c r="E627" s="6"/>
      <c r="F627" s="6"/>
      <c r="G627" s="7"/>
      <c r="H627" s="6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ht="15.0" customHeight="1">
      <c r="A628" s="7"/>
      <c r="B628" s="7"/>
      <c r="C628" s="7"/>
      <c r="D628" s="7"/>
      <c r="E628" s="6"/>
      <c r="F628" s="6"/>
      <c r="G628" s="7"/>
      <c r="H628" s="6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ht="15.0" customHeight="1">
      <c r="A629" s="7"/>
      <c r="B629" s="7"/>
      <c r="C629" s="7"/>
      <c r="D629" s="7"/>
      <c r="E629" s="6"/>
      <c r="F629" s="6"/>
      <c r="G629" s="7"/>
      <c r="H629" s="6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ht="15.0" customHeight="1">
      <c r="A630" s="7"/>
      <c r="B630" s="7"/>
      <c r="C630" s="7"/>
      <c r="D630" s="7"/>
      <c r="E630" s="6"/>
      <c r="F630" s="6"/>
      <c r="G630" s="7"/>
      <c r="H630" s="6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ht="15.0" customHeight="1">
      <c r="A631" s="7"/>
      <c r="B631" s="7"/>
      <c r="C631" s="7"/>
      <c r="D631" s="7"/>
      <c r="E631" s="6"/>
      <c r="F631" s="6"/>
      <c r="G631" s="7"/>
      <c r="H631" s="6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ht="15.0" customHeight="1">
      <c r="A632" s="7"/>
      <c r="B632" s="7"/>
      <c r="C632" s="7"/>
      <c r="D632" s="7"/>
      <c r="E632" s="6"/>
      <c r="F632" s="6"/>
      <c r="G632" s="7"/>
      <c r="H632" s="6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ht="15.0" customHeight="1">
      <c r="A633" s="7"/>
      <c r="B633" s="7"/>
      <c r="C633" s="7"/>
      <c r="D633" s="7"/>
      <c r="E633" s="6"/>
      <c r="F633" s="6"/>
      <c r="G633" s="7"/>
      <c r="H633" s="6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ht="15.0" customHeight="1">
      <c r="A634" s="7"/>
      <c r="B634" s="7"/>
      <c r="C634" s="7"/>
      <c r="D634" s="7"/>
      <c r="E634" s="6"/>
      <c r="F634" s="6"/>
      <c r="G634" s="7"/>
      <c r="H634" s="6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ht="15.0" customHeight="1">
      <c r="A635" s="7"/>
      <c r="B635" s="7"/>
      <c r="C635" s="7"/>
      <c r="D635" s="7"/>
      <c r="E635" s="6"/>
      <c r="F635" s="6"/>
      <c r="G635" s="7"/>
      <c r="H635" s="6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ht="15.0" customHeight="1">
      <c r="A636" s="7"/>
      <c r="B636" s="7"/>
      <c r="C636" s="7"/>
      <c r="D636" s="7"/>
      <c r="E636" s="6"/>
      <c r="F636" s="6"/>
      <c r="G636" s="7"/>
      <c r="H636" s="6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ht="15.0" customHeight="1">
      <c r="A637" s="7"/>
      <c r="B637" s="7"/>
      <c r="C637" s="7"/>
      <c r="D637" s="7"/>
      <c r="E637" s="6"/>
      <c r="F637" s="6"/>
      <c r="G637" s="7"/>
      <c r="H637" s="6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ht="15.0" customHeight="1">
      <c r="A638" s="7"/>
      <c r="B638" s="7"/>
      <c r="C638" s="7"/>
      <c r="D638" s="7"/>
      <c r="E638" s="6"/>
      <c r="F638" s="6"/>
      <c r="G638" s="7"/>
      <c r="H638" s="6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ht="15.0" customHeight="1">
      <c r="A639" s="7"/>
      <c r="B639" s="7"/>
      <c r="C639" s="7"/>
      <c r="D639" s="7"/>
      <c r="E639" s="6"/>
      <c r="F639" s="6"/>
      <c r="G639" s="7"/>
      <c r="H639" s="6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ht="15.0" customHeight="1">
      <c r="A640" s="7"/>
      <c r="B640" s="7"/>
      <c r="C640" s="7"/>
      <c r="D640" s="7"/>
      <c r="E640" s="6"/>
      <c r="F640" s="6"/>
      <c r="G640" s="7"/>
      <c r="H640" s="6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ht="15.0" customHeight="1">
      <c r="A641" s="7"/>
      <c r="B641" s="7"/>
      <c r="C641" s="7"/>
      <c r="D641" s="7"/>
      <c r="E641" s="6"/>
      <c r="F641" s="6"/>
      <c r="G641" s="7"/>
      <c r="H641" s="6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ht="15.0" customHeight="1">
      <c r="A642" s="7"/>
      <c r="B642" s="7"/>
      <c r="C642" s="7"/>
      <c r="D642" s="7"/>
      <c r="E642" s="6"/>
      <c r="F642" s="6"/>
      <c r="G642" s="7"/>
      <c r="H642" s="6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ht="15.0" customHeight="1">
      <c r="A643" s="7"/>
      <c r="B643" s="7"/>
      <c r="C643" s="7"/>
      <c r="D643" s="7"/>
      <c r="E643" s="6"/>
      <c r="F643" s="6"/>
      <c r="G643" s="7"/>
      <c r="H643" s="6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ht="15.0" customHeight="1">
      <c r="A644" s="7"/>
      <c r="B644" s="7"/>
      <c r="C644" s="7"/>
      <c r="D644" s="7"/>
      <c r="E644" s="6"/>
      <c r="F644" s="6"/>
      <c r="G644" s="7"/>
      <c r="H644" s="6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ht="15.0" customHeight="1">
      <c r="A645" s="7"/>
      <c r="B645" s="7"/>
      <c r="C645" s="7"/>
      <c r="D645" s="7"/>
      <c r="E645" s="6"/>
      <c r="F645" s="6"/>
      <c r="G645" s="7"/>
      <c r="H645" s="6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ht="15.0" customHeight="1">
      <c r="A646" s="7"/>
      <c r="B646" s="7"/>
      <c r="C646" s="7"/>
      <c r="D646" s="7"/>
      <c r="E646" s="6"/>
      <c r="F646" s="6"/>
      <c r="G646" s="7"/>
      <c r="H646" s="6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ht="15.0" customHeight="1">
      <c r="A647" s="7"/>
      <c r="B647" s="7"/>
      <c r="C647" s="7"/>
      <c r="D647" s="7"/>
      <c r="E647" s="6"/>
      <c r="F647" s="6"/>
      <c r="G647" s="7"/>
      <c r="H647" s="6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ht="15.0" customHeight="1">
      <c r="A648" s="7"/>
      <c r="B648" s="7"/>
      <c r="C648" s="7"/>
      <c r="D648" s="7"/>
      <c r="E648" s="6"/>
      <c r="F648" s="6"/>
      <c r="G648" s="7"/>
      <c r="H648" s="6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ht="15.0" customHeight="1">
      <c r="A649" s="7"/>
      <c r="B649" s="7"/>
      <c r="C649" s="7"/>
      <c r="D649" s="7"/>
      <c r="E649" s="6"/>
      <c r="F649" s="6"/>
      <c r="G649" s="7"/>
      <c r="H649" s="6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ht="15.0" customHeight="1">
      <c r="A650" s="7"/>
      <c r="B650" s="7"/>
      <c r="C650" s="7"/>
      <c r="D650" s="7"/>
      <c r="E650" s="6"/>
      <c r="F650" s="6"/>
      <c r="G650" s="7"/>
      <c r="H650" s="6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ht="15.0" customHeight="1">
      <c r="A651" s="7"/>
      <c r="B651" s="7"/>
      <c r="C651" s="7"/>
      <c r="D651" s="7"/>
      <c r="E651" s="6"/>
      <c r="F651" s="6"/>
      <c r="G651" s="7"/>
      <c r="H651" s="6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ht="15.0" customHeight="1">
      <c r="A652" s="7"/>
      <c r="B652" s="7"/>
      <c r="C652" s="7"/>
      <c r="D652" s="7"/>
      <c r="E652" s="6"/>
      <c r="F652" s="6"/>
      <c r="G652" s="7"/>
      <c r="H652" s="6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ht="15.0" customHeight="1">
      <c r="A653" s="7"/>
      <c r="B653" s="7"/>
      <c r="C653" s="7"/>
      <c r="D653" s="7"/>
      <c r="E653" s="6"/>
      <c r="F653" s="6"/>
      <c r="G653" s="7"/>
      <c r="H653" s="6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ht="15.0" customHeight="1">
      <c r="A654" s="7"/>
      <c r="B654" s="7"/>
      <c r="C654" s="7"/>
      <c r="D654" s="7"/>
      <c r="E654" s="6"/>
      <c r="F654" s="6"/>
      <c r="G654" s="7"/>
      <c r="H654" s="6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ht="15.0" customHeight="1">
      <c r="A655" s="7"/>
      <c r="B655" s="7"/>
      <c r="C655" s="7"/>
      <c r="D655" s="7"/>
      <c r="E655" s="6"/>
      <c r="F655" s="6"/>
      <c r="G655" s="7"/>
      <c r="H655" s="6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ht="15.0" customHeight="1">
      <c r="A656" s="7"/>
      <c r="B656" s="7"/>
      <c r="C656" s="7"/>
      <c r="D656" s="7"/>
      <c r="E656" s="6"/>
      <c r="F656" s="6"/>
      <c r="G656" s="7"/>
      <c r="H656" s="6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ht="15.0" customHeight="1">
      <c r="A657" s="7"/>
      <c r="B657" s="7"/>
      <c r="C657" s="7"/>
      <c r="D657" s="7"/>
      <c r="E657" s="6"/>
      <c r="F657" s="6"/>
      <c r="G657" s="7"/>
      <c r="H657" s="6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ht="15.0" customHeight="1">
      <c r="A658" s="7"/>
      <c r="B658" s="7"/>
      <c r="C658" s="7"/>
      <c r="D658" s="7"/>
      <c r="E658" s="6"/>
      <c r="F658" s="6"/>
      <c r="G658" s="7"/>
      <c r="H658" s="6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ht="15.0" customHeight="1">
      <c r="A659" s="7"/>
      <c r="B659" s="7"/>
      <c r="C659" s="7"/>
      <c r="D659" s="7"/>
      <c r="E659" s="6"/>
      <c r="F659" s="6"/>
      <c r="G659" s="7"/>
      <c r="H659" s="6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ht="15.0" customHeight="1">
      <c r="A660" s="7"/>
      <c r="B660" s="7"/>
      <c r="C660" s="7"/>
      <c r="D660" s="7"/>
      <c r="E660" s="6"/>
      <c r="F660" s="6"/>
      <c r="G660" s="7"/>
      <c r="H660" s="6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ht="15.0" customHeight="1">
      <c r="A661" s="7"/>
      <c r="B661" s="7"/>
      <c r="C661" s="7"/>
      <c r="D661" s="7"/>
      <c r="E661" s="6"/>
      <c r="F661" s="6"/>
      <c r="G661" s="7"/>
      <c r="H661" s="6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ht="15.0" customHeight="1">
      <c r="A662" s="7"/>
      <c r="B662" s="7"/>
      <c r="C662" s="7"/>
      <c r="D662" s="7"/>
      <c r="E662" s="6"/>
      <c r="F662" s="6"/>
      <c r="G662" s="7"/>
      <c r="H662" s="6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ht="15.0" customHeight="1">
      <c r="A663" s="7"/>
      <c r="B663" s="7"/>
      <c r="C663" s="7"/>
      <c r="D663" s="7"/>
      <c r="E663" s="6"/>
      <c r="F663" s="6"/>
      <c r="G663" s="7"/>
      <c r="H663" s="6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ht="15.0" customHeight="1">
      <c r="A664" s="7"/>
      <c r="B664" s="7"/>
      <c r="C664" s="7"/>
      <c r="D664" s="7"/>
      <c r="E664" s="6"/>
      <c r="F664" s="6"/>
      <c r="G664" s="7"/>
      <c r="H664" s="6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ht="15.0" customHeight="1">
      <c r="A665" s="7"/>
      <c r="B665" s="7"/>
      <c r="C665" s="7"/>
      <c r="D665" s="7"/>
      <c r="E665" s="6"/>
      <c r="F665" s="6"/>
      <c r="G665" s="7"/>
      <c r="H665" s="6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ht="15.0" customHeight="1">
      <c r="A666" s="7"/>
      <c r="B666" s="7"/>
      <c r="C666" s="7"/>
      <c r="D666" s="7"/>
      <c r="E666" s="6"/>
      <c r="F666" s="6"/>
      <c r="G666" s="7"/>
      <c r="H666" s="6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ht="15.0" customHeight="1">
      <c r="A667" s="7"/>
      <c r="B667" s="7"/>
      <c r="C667" s="7"/>
      <c r="D667" s="7"/>
      <c r="E667" s="6"/>
      <c r="F667" s="6"/>
      <c r="G667" s="7"/>
      <c r="H667" s="6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ht="15.0" customHeight="1">
      <c r="A668" s="7"/>
      <c r="B668" s="7"/>
      <c r="C668" s="7"/>
      <c r="D668" s="7"/>
      <c r="E668" s="6"/>
      <c r="F668" s="6"/>
      <c r="G668" s="7"/>
      <c r="H668" s="6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ht="15.0" customHeight="1">
      <c r="A669" s="7"/>
      <c r="B669" s="7"/>
      <c r="C669" s="7"/>
      <c r="D669" s="7"/>
      <c r="E669" s="6"/>
      <c r="F669" s="6"/>
      <c r="G669" s="7"/>
      <c r="H669" s="6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ht="15.0" customHeight="1">
      <c r="A670" s="7"/>
      <c r="B670" s="7"/>
      <c r="C670" s="7"/>
      <c r="D670" s="7"/>
      <c r="E670" s="6"/>
      <c r="F670" s="6"/>
      <c r="G670" s="7"/>
      <c r="H670" s="6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ht="15.0" customHeight="1">
      <c r="A671" s="7"/>
      <c r="B671" s="7"/>
      <c r="C671" s="7"/>
      <c r="D671" s="7"/>
      <c r="E671" s="6"/>
      <c r="F671" s="6"/>
      <c r="G671" s="7"/>
      <c r="H671" s="6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ht="15.0" customHeight="1">
      <c r="A672" s="7"/>
      <c r="B672" s="7"/>
      <c r="C672" s="7"/>
      <c r="D672" s="7"/>
      <c r="E672" s="6"/>
      <c r="F672" s="6"/>
      <c r="G672" s="7"/>
      <c r="H672" s="6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ht="15.0" customHeight="1">
      <c r="A673" s="7"/>
      <c r="B673" s="7"/>
      <c r="C673" s="7"/>
      <c r="D673" s="7"/>
      <c r="E673" s="6"/>
      <c r="F673" s="6"/>
      <c r="G673" s="7"/>
      <c r="H673" s="6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ht="15.0" customHeight="1">
      <c r="A674" s="7"/>
      <c r="B674" s="7"/>
      <c r="C674" s="7"/>
      <c r="D674" s="7"/>
      <c r="E674" s="6"/>
      <c r="F674" s="6"/>
      <c r="G674" s="7"/>
      <c r="H674" s="6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ht="15.0" customHeight="1">
      <c r="A675" s="7"/>
      <c r="B675" s="7"/>
      <c r="C675" s="7"/>
      <c r="D675" s="7"/>
      <c r="E675" s="6"/>
      <c r="F675" s="6"/>
      <c r="G675" s="7"/>
      <c r="H675" s="6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ht="15.0" customHeight="1">
      <c r="A676" s="7"/>
      <c r="B676" s="7"/>
      <c r="C676" s="7"/>
      <c r="D676" s="7"/>
      <c r="E676" s="6"/>
      <c r="F676" s="6"/>
      <c r="G676" s="7"/>
      <c r="H676" s="6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ht="15.0" customHeight="1">
      <c r="A677" s="7"/>
      <c r="B677" s="7"/>
      <c r="C677" s="7"/>
      <c r="D677" s="7"/>
      <c r="E677" s="6"/>
      <c r="F677" s="6"/>
      <c r="G677" s="7"/>
      <c r="H677" s="6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ht="15.0" customHeight="1">
      <c r="A678" s="7"/>
      <c r="B678" s="7"/>
      <c r="C678" s="7"/>
      <c r="D678" s="7"/>
      <c r="E678" s="6"/>
      <c r="F678" s="6"/>
      <c r="G678" s="7"/>
      <c r="H678" s="6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ht="15.0" customHeight="1">
      <c r="A679" s="7"/>
      <c r="B679" s="7"/>
      <c r="C679" s="7"/>
      <c r="D679" s="7"/>
      <c r="E679" s="6"/>
      <c r="F679" s="6"/>
      <c r="G679" s="7"/>
      <c r="H679" s="6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ht="15.0" customHeight="1">
      <c r="A680" s="7"/>
      <c r="B680" s="7"/>
      <c r="C680" s="7"/>
      <c r="D680" s="7"/>
      <c r="E680" s="6"/>
      <c r="F680" s="6"/>
      <c r="G680" s="7"/>
      <c r="H680" s="6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ht="15.0" customHeight="1">
      <c r="A681" s="7"/>
      <c r="B681" s="7"/>
      <c r="C681" s="7"/>
      <c r="D681" s="7"/>
      <c r="E681" s="6"/>
      <c r="F681" s="6"/>
      <c r="G681" s="7"/>
      <c r="H681" s="6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ht="15.0" customHeight="1">
      <c r="A682" s="7"/>
      <c r="B682" s="7"/>
      <c r="C682" s="7"/>
      <c r="D682" s="7"/>
      <c r="E682" s="6"/>
      <c r="F682" s="6"/>
      <c r="G682" s="7"/>
      <c r="H682" s="6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ht="15.0" customHeight="1">
      <c r="A683" s="7"/>
      <c r="B683" s="7"/>
      <c r="C683" s="7"/>
      <c r="D683" s="7"/>
      <c r="E683" s="6"/>
      <c r="F683" s="6"/>
      <c r="G683" s="7"/>
      <c r="H683" s="6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ht="15.0" customHeight="1">
      <c r="A684" s="7"/>
      <c r="B684" s="7"/>
      <c r="C684" s="7"/>
      <c r="D684" s="7"/>
      <c r="E684" s="6"/>
      <c r="F684" s="6"/>
      <c r="G684" s="7"/>
      <c r="H684" s="6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ht="15.0" customHeight="1">
      <c r="A685" s="7"/>
      <c r="B685" s="7"/>
      <c r="C685" s="7"/>
      <c r="D685" s="7"/>
      <c r="E685" s="6"/>
      <c r="F685" s="6"/>
      <c r="G685" s="7"/>
      <c r="H685" s="6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ht="15.0" customHeight="1">
      <c r="A686" s="7"/>
      <c r="B686" s="7"/>
      <c r="C686" s="7"/>
      <c r="D686" s="7"/>
      <c r="E686" s="6"/>
      <c r="F686" s="6"/>
      <c r="G686" s="7"/>
      <c r="H686" s="6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ht="15.0" customHeight="1">
      <c r="A687" s="7"/>
      <c r="B687" s="7"/>
      <c r="C687" s="7"/>
      <c r="D687" s="7"/>
      <c r="E687" s="6"/>
      <c r="F687" s="6"/>
      <c r="G687" s="7"/>
      <c r="H687" s="6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ht="15.0" customHeight="1">
      <c r="A688" s="7"/>
      <c r="B688" s="7"/>
      <c r="C688" s="7"/>
      <c r="D688" s="7"/>
      <c r="E688" s="6"/>
      <c r="F688" s="6"/>
      <c r="G688" s="7"/>
      <c r="H688" s="6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ht="15.0" customHeight="1">
      <c r="A689" s="7"/>
      <c r="B689" s="7"/>
      <c r="C689" s="7"/>
      <c r="D689" s="7"/>
      <c r="E689" s="6"/>
      <c r="F689" s="6"/>
      <c r="G689" s="7"/>
      <c r="H689" s="6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ht="15.0" customHeight="1">
      <c r="A690" s="7"/>
      <c r="B690" s="7"/>
      <c r="C690" s="7"/>
      <c r="D690" s="7"/>
      <c r="E690" s="6"/>
      <c r="F690" s="6"/>
      <c r="G690" s="7"/>
      <c r="H690" s="6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ht="15.0" customHeight="1">
      <c r="A691" s="7"/>
      <c r="B691" s="7"/>
      <c r="C691" s="7"/>
      <c r="D691" s="7"/>
      <c r="E691" s="6"/>
      <c r="F691" s="6"/>
      <c r="G691" s="7"/>
      <c r="H691" s="6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ht="15.0" customHeight="1">
      <c r="A692" s="7"/>
      <c r="B692" s="7"/>
      <c r="C692" s="7"/>
      <c r="D692" s="7"/>
      <c r="E692" s="6"/>
      <c r="F692" s="6"/>
      <c r="G692" s="7"/>
      <c r="H692" s="6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ht="15.0" customHeight="1">
      <c r="A693" s="7"/>
      <c r="B693" s="7"/>
      <c r="C693" s="7"/>
      <c r="D693" s="7"/>
      <c r="E693" s="6"/>
      <c r="F693" s="6"/>
      <c r="G693" s="7"/>
      <c r="H693" s="6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ht="15.0" customHeight="1">
      <c r="A694" s="7"/>
      <c r="B694" s="7"/>
      <c r="C694" s="7"/>
      <c r="D694" s="7"/>
      <c r="E694" s="6"/>
      <c r="F694" s="6"/>
      <c r="G694" s="7"/>
      <c r="H694" s="6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ht="15.0" customHeight="1">
      <c r="A695" s="7"/>
      <c r="B695" s="7"/>
      <c r="C695" s="7"/>
      <c r="D695" s="7"/>
      <c r="E695" s="6"/>
      <c r="F695" s="6"/>
      <c r="G695" s="7"/>
      <c r="H695" s="6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ht="15.0" customHeight="1">
      <c r="A696" s="7"/>
      <c r="B696" s="7"/>
      <c r="C696" s="7"/>
      <c r="D696" s="7"/>
      <c r="E696" s="6"/>
      <c r="F696" s="6"/>
      <c r="G696" s="7"/>
      <c r="H696" s="6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ht="15.0" customHeight="1">
      <c r="A697" s="7"/>
      <c r="B697" s="7"/>
      <c r="C697" s="7"/>
      <c r="D697" s="7"/>
      <c r="E697" s="6"/>
      <c r="F697" s="6"/>
      <c r="G697" s="7"/>
      <c r="H697" s="6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ht="15.0" customHeight="1">
      <c r="A698" s="7"/>
      <c r="B698" s="7"/>
      <c r="C698" s="7"/>
      <c r="D698" s="7"/>
      <c r="E698" s="6"/>
      <c r="F698" s="6"/>
      <c r="G698" s="7"/>
      <c r="H698" s="6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ht="15.0" customHeight="1">
      <c r="A699" s="7"/>
      <c r="B699" s="7"/>
      <c r="C699" s="7"/>
      <c r="D699" s="7"/>
      <c r="E699" s="6"/>
      <c r="F699" s="6"/>
      <c r="G699" s="7"/>
      <c r="H699" s="6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ht="15.0" customHeight="1">
      <c r="A700" s="7"/>
      <c r="B700" s="7"/>
      <c r="C700" s="7"/>
      <c r="D700" s="7"/>
      <c r="E700" s="6"/>
      <c r="F700" s="6"/>
      <c r="G700" s="7"/>
      <c r="H700" s="6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ht="15.0" customHeight="1">
      <c r="A701" s="7"/>
      <c r="B701" s="7"/>
      <c r="C701" s="7"/>
      <c r="D701" s="7"/>
      <c r="E701" s="6"/>
      <c r="F701" s="6"/>
      <c r="G701" s="7"/>
      <c r="H701" s="6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ht="15.0" customHeight="1">
      <c r="A702" s="7"/>
      <c r="B702" s="7"/>
      <c r="C702" s="7"/>
      <c r="D702" s="7"/>
      <c r="E702" s="6"/>
      <c r="F702" s="6"/>
      <c r="G702" s="7"/>
      <c r="H702" s="6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ht="15.0" customHeight="1">
      <c r="A703" s="7"/>
      <c r="B703" s="7"/>
      <c r="C703" s="7"/>
      <c r="D703" s="7"/>
      <c r="E703" s="6"/>
      <c r="F703" s="6"/>
      <c r="G703" s="7"/>
      <c r="H703" s="6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ht="15.0" customHeight="1">
      <c r="A704" s="7"/>
      <c r="B704" s="7"/>
      <c r="C704" s="7"/>
      <c r="D704" s="7"/>
      <c r="E704" s="6"/>
      <c r="F704" s="6"/>
      <c r="G704" s="7"/>
      <c r="H704" s="6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ht="15.0" customHeight="1">
      <c r="A705" s="7"/>
      <c r="B705" s="7"/>
      <c r="C705" s="7"/>
      <c r="D705" s="7"/>
      <c r="E705" s="6"/>
      <c r="F705" s="6"/>
      <c r="G705" s="7"/>
      <c r="H705" s="6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ht="15.0" customHeight="1">
      <c r="A706" s="7"/>
      <c r="B706" s="7"/>
      <c r="C706" s="7"/>
      <c r="D706" s="7"/>
      <c r="E706" s="6"/>
      <c r="F706" s="6"/>
      <c r="G706" s="7"/>
      <c r="H706" s="6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ht="15.0" customHeight="1">
      <c r="A707" s="7"/>
      <c r="B707" s="7"/>
      <c r="C707" s="7"/>
      <c r="D707" s="7"/>
      <c r="E707" s="6"/>
      <c r="F707" s="6"/>
      <c r="G707" s="7"/>
      <c r="H707" s="6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ht="15.0" customHeight="1">
      <c r="A708" s="7"/>
      <c r="B708" s="7"/>
      <c r="C708" s="7"/>
      <c r="D708" s="7"/>
      <c r="E708" s="6"/>
      <c r="F708" s="6"/>
      <c r="G708" s="7"/>
      <c r="H708" s="6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ht="15.0" customHeight="1">
      <c r="A709" s="7"/>
      <c r="B709" s="7"/>
      <c r="C709" s="7"/>
      <c r="D709" s="7"/>
      <c r="E709" s="6"/>
      <c r="F709" s="6"/>
      <c r="G709" s="7"/>
      <c r="H709" s="6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ht="15.0" customHeight="1">
      <c r="A710" s="7"/>
      <c r="B710" s="7"/>
      <c r="C710" s="7"/>
      <c r="D710" s="7"/>
      <c r="E710" s="6"/>
      <c r="F710" s="6"/>
      <c r="G710" s="7"/>
      <c r="H710" s="6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ht="15.0" customHeight="1">
      <c r="A711" s="7"/>
      <c r="B711" s="7"/>
      <c r="C711" s="7"/>
      <c r="D711" s="7"/>
      <c r="E711" s="6"/>
      <c r="F711" s="6"/>
      <c r="G711" s="7"/>
      <c r="H711" s="6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ht="15.0" customHeight="1">
      <c r="A712" s="7"/>
      <c r="B712" s="7"/>
      <c r="C712" s="7"/>
      <c r="D712" s="7"/>
      <c r="E712" s="6"/>
      <c r="F712" s="6"/>
      <c r="G712" s="7"/>
      <c r="H712" s="6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ht="15.0" customHeight="1">
      <c r="A713" s="7"/>
      <c r="B713" s="7"/>
      <c r="C713" s="7"/>
      <c r="D713" s="7"/>
      <c r="E713" s="6"/>
      <c r="F713" s="6"/>
      <c r="G713" s="7"/>
      <c r="H713" s="6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ht="15.0" customHeight="1">
      <c r="A714" s="7"/>
      <c r="B714" s="7"/>
      <c r="C714" s="7"/>
      <c r="D714" s="7"/>
      <c r="E714" s="6"/>
      <c r="F714" s="6"/>
      <c r="G714" s="7"/>
      <c r="H714" s="6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ht="15.0" customHeight="1">
      <c r="A715" s="7"/>
      <c r="B715" s="7"/>
      <c r="C715" s="7"/>
      <c r="D715" s="7"/>
      <c r="E715" s="6"/>
      <c r="F715" s="6"/>
      <c r="G715" s="7"/>
      <c r="H715" s="6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ht="15.0" customHeight="1">
      <c r="A716" s="7"/>
      <c r="B716" s="7"/>
      <c r="C716" s="7"/>
      <c r="D716" s="7"/>
      <c r="E716" s="6"/>
      <c r="F716" s="6"/>
      <c r="G716" s="7"/>
      <c r="H716" s="6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ht="15.0" customHeight="1">
      <c r="A717" s="7"/>
      <c r="B717" s="7"/>
      <c r="C717" s="7"/>
      <c r="D717" s="7"/>
      <c r="E717" s="6"/>
      <c r="F717" s="6"/>
      <c r="G717" s="7"/>
      <c r="H717" s="6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ht="15.0" customHeight="1">
      <c r="A718" s="7"/>
      <c r="B718" s="7"/>
      <c r="C718" s="7"/>
      <c r="D718" s="7"/>
      <c r="E718" s="6"/>
      <c r="F718" s="6"/>
      <c r="G718" s="7"/>
      <c r="H718" s="6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ht="15.0" customHeight="1">
      <c r="A719" s="7"/>
      <c r="B719" s="7"/>
      <c r="C719" s="7"/>
      <c r="D719" s="7"/>
      <c r="E719" s="6"/>
      <c r="F719" s="6"/>
      <c r="G719" s="7"/>
      <c r="H719" s="6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ht="15.0" customHeight="1">
      <c r="A720" s="7"/>
      <c r="B720" s="7"/>
      <c r="C720" s="7"/>
      <c r="D720" s="7"/>
      <c r="E720" s="6"/>
      <c r="F720" s="6"/>
      <c r="G720" s="7"/>
      <c r="H720" s="6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ht="15.0" customHeight="1">
      <c r="A721" s="7"/>
      <c r="B721" s="7"/>
      <c r="C721" s="7"/>
      <c r="D721" s="7"/>
      <c r="E721" s="6"/>
      <c r="F721" s="6"/>
      <c r="G721" s="7"/>
      <c r="H721" s="6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ht="15.0" customHeight="1">
      <c r="A722" s="7"/>
      <c r="B722" s="7"/>
      <c r="C722" s="7"/>
      <c r="D722" s="7"/>
      <c r="E722" s="6"/>
      <c r="F722" s="6"/>
      <c r="G722" s="7"/>
      <c r="H722" s="6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ht="15.0" customHeight="1">
      <c r="A723" s="7"/>
      <c r="B723" s="7"/>
      <c r="C723" s="7"/>
      <c r="D723" s="7"/>
      <c r="E723" s="6"/>
      <c r="F723" s="6"/>
      <c r="G723" s="7"/>
      <c r="H723" s="6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ht="15.0" customHeight="1">
      <c r="A724" s="7"/>
      <c r="B724" s="7"/>
      <c r="C724" s="7"/>
      <c r="D724" s="7"/>
      <c r="E724" s="6"/>
      <c r="F724" s="6"/>
      <c r="G724" s="7"/>
      <c r="H724" s="6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ht="15.0" customHeight="1">
      <c r="A725" s="7"/>
      <c r="B725" s="7"/>
      <c r="C725" s="7"/>
      <c r="D725" s="7"/>
      <c r="E725" s="6"/>
      <c r="F725" s="6"/>
      <c r="G725" s="7"/>
      <c r="H725" s="6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ht="15.0" customHeight="1">
      <c r="A726" s="7"/>
      <c r="B726" s="7"/>
      <c r="C726" s="7"/>
      <c r="D726" s="7"/>
      <c r="E726" s="6"/>
      <c r="F726" s="6"/>
      <c r="G726" s="7"/>
      <c r="H726" s="6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ht="15.0" customHeight="1">
      <c r="A727" s="7"/>
      <c r="B727" s="7"/>
      <c r="C727" s="7"/>
      <c r="D727" s="7"/>
      <c r="E727" s="6"/>
      <c r="F727" s="6"/>
      <c r="G727" s="7"/>
      <c r="H727" s="6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ht="15.0" customHeight="1">
      <c r="A728" s="7"/>
      <c r="B728" s="7"/>
      <c r="C728" s="7"/>
      <c r="D728" s="7"/>
      <c r="E728" s="6"/>
      <c r="F728" s="6"/>
      <c r="G728" s="7"/>
      <c r="H728" s="6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ht="15.0" customHeight="1">
      <c r="A729" s="7"/>
      <c r="B729" s="7"/>
      <c r="C729" s="7"/>
      <c r="D729" s="7"/>
      <c r="E729" s="6"/>
      <c r="F729" s="6"/>
      <c r="G729" s="7"/>
      <c r="H729" s="6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ht="15.0" customHeight="1">
      <c r="A730" s="7"/>
      <c r="B730" s="7"/>
      <c r="C730" s="7"/>
      <c r="D730" s="7"/>
      <c r="E730" s="6"/>
      <c r="F730" s="6"/>
      <c r="G730" s="7"/>
      <c r="H730" s="6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ht="15.0" customHeight="1">
      <c r="A731" s="7"/>
      <c r="B731" s="7"/>
      <c r="C731" s="7"/>
      <c r="D731" s="7"/>
      <c r="E731" s="6"/>
      <c r="F731" s="6"/>
      <c r="G731" s="7"/>
      <c r="H731" s="6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ht="15.0" customHeight="1">
      <c r="A732" s="7"/>
      <c r="B732" s="7"/>
      <c r="C732" s="7"/>
      <c r="D732" s="7"/>
      <c r="E732" s="6"/>
      <c r="F732" s="6"/>
      <c r="G732" s="7"/>
      <c r="H732" s="6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ht="15.0" customHeight="1">
      <c r="A733" s="7"/>
      <c r="B733" s="7"/>
      <c r="C733" s="7"/>
      <c r="D733" s="7"/>
      <c r="E733" s="6"/>
      <c r="F733" s="6"/>
      <c r="G733" s="7"/>
      <c r="H733" s="6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ht="15.0" customHeight="1">
      <c r="A734" s="7"/>
      <c r="B734" s="7"/>
      <c r="C734" s="7"/>
      <c r="D734" s="7"/>
      <c r="E734" s="6"/>
      <c r="F734" s="6"/>
      <c r="G734" s="7"/>
      <c r="H734" s="6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ht="15.0" customHeight="1">
      <c r="A735" s="7"/>
      <c r="B735" s="7"/>
      <c r="C735" s="7"/>
      <c r="D735" s="7"/>
      <c r="E735" s="6"/>
      <c r="F735" s="6"/>
      <c r="G735" s="7"/>
      <c r="H735" s="6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ht="15.0" customHeight="1">
      <c r="A736" s="7"/>
      <c r="B736" s="7"/>
      <c r="C736" s="7"/>
      <c r="D736" s="7"/>
      <c r="E736" s="6"/>
      <c r="F736" s="6"/>
      <c r="G736" s="7"/>
      <c r="H736" s="6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ht="15.0" customHeight="1">
      <c r="A737" s="7"/>
      <c r="B737" s="7"/>
      <c r="C737" s="7"/>
      <c r="D737" s="7"/>
      <c r="E737" s="6"/>
      <c r="F737" s="6"/>
      <c r="G737" s="7"/>
      <c r="H737" s="6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ht="15.0" customHeight="1">
      <c r="A738" s="7"/>
      <c r="B738" s="7"/>
      <c r="C738" s="7"/>
      <c r="D738" s="7"/>
      <c r="E738" s="6"/>
      <c r="F738" s="6"/>
      <c r="G738" s="7"/>
      <c r="H738" s="6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ht="15.0" customHeight="1">
      <c r="A739" s="7"/>
      <c r="B739" s="7"/>
      <c r="C739" s="7"/>
      <c r="D739" s="7"/>
      <c r="E739" s="6"/>
      <c r="F739" s="6"/>
      <c r="G739" s="7"/>
      <c r="H739" s="6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ht="15.0" customHeight="1">
      <c r="A740" s="7"/>
      <c r="B740" s="7"/>
      <c r="C740" s="7"/>
      <c r="D740" s="7"/>
      <c r="E740" s="6"/>
      <c r="F740" s="6"/>
      <c r="G740" s="7"/>
      <c r="H740" s="6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ht="15.0" customHeight="1">
      <c r="A741" s="7"/>
      <c r="B741" s="7"/>
      <c r="C741" s="7"/>
      <c r="D741" s="7"/>
      <c r="E741" s="6"/>
      <c r="F741" s="6"/>
      <c r="G741" s="7"/>
      <c r="H741" s="6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ht="15.0" customHeight="1">
      <c r="A742" s="7"/>
      <c r="B742" s="7"/>
      <c r="C742" s="7"/>
      <c r="D742" s="7"/>
      <c r="E742" s="6"/>
      <c r="F742" s="6"/>
      <c r="G742" s="7"/>
      <c r="H742" s="6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ht="15.0" customHeight="1">
      <c r="A743" s="7"/>
      <c r="B743" s="7"/>
      <c r="C743" s="7"/>
      <c r="D743" s="7"/>
      <c r="E743" s="6"/>
      <c r="F743" s="6"/>
      <c r="G743" s="7"/>
      <c r="H743" s="6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ht="15.0" customHeight="1">
      <c r="A744" s="7"/>
      <c r="B744" s="7"/>
      <c r="C744" s="7"/>
      <c r="D744" s="7"/>
      <c r="E744" s="6"/>
      <c r="F744" s="6"/>
      <c r="G744" s="7"/>
      <c r="H744" s="6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ht="15.0" customHeight="1">
      <c r="A745" s="7"/>
      <c r="B745" s="7"/>
      <c r="C745" s="7"/>
      <c r="D745" s="7"/>
      <c r="E745" s="6"/>
      <c r="F745" s="6"/>
      <c r="G745" s="7"/>
      <c r="H745" s="6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ht="15.0" customHeight="1">
      <c r="A746" s="7"/>
      <c r="B746" s="7"/>
      <c r="C746" s="7"/>
      <c r="D746" s="7"/>
      <c r="E746" s="6"/>
      <c r="F746" s="6"/>
      <c r="G746" s="7"/>
      <c r="H746" s="6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ht="15.0" customHeight="1">
      <c r="A747" s="7"/>
      <c r="B747" s="7"/>
      <c r="C747" s="7"/>
      <c r="D747" s="7"/>
      <c r="E747" s="6"/>
      <c r="F747" s="6"/>
      <c r="G747" s="7"/>
      <c r="H747" s="6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ht="15.0" customHeight="1">
      <c r="A748" s="7"/>
      <c r="B748" s="7"/>
      <c r="C748" s="7"/>
      <c r="D748" s="7"/>
      <c r="E748" s="6"/>
      <c r="F748" s="6"/>
      <c r="G748" s="7"/>
      <c r="H748" s="6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ht="15.0" customHeight="1">
      <c r="A749" s="7"/>
      <c r="B749" s="7"/>
      <c r="C749" s="7"/>
      <c r="D749" s="7"/>
      <c r="E749" s="6"/>
      <c r="F749" s="6"/>
      <c r="G749" s="7"/>
      <c r="H749" s="6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ht="15.0" customHeight="1">
      <c r="A750" s="7"/>
      <c r="B750" s="7"/>
      <c r="C750" s="7"/>
      <c r="D750" s="7"/>
      <c r="E750" s="6"/>
      <c r="F750" s="6"/>
      <c r="G750" s="7"/>
      <c r="H750" s="6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ht="15.0" customHeight="1">
      <c r="A751" s="7"/>
      <c r="B751" s="7"/>
      <c r="C751" s="7"/>
      <c r="D751" s="7"/>
      <c r="E751" s="6"/>
      <c r="F751" s="6"/>
      <c r="G751" s="7"/>
      <c r="H751" s="6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ht="15.0" customHeight="1">
      <c r="A752" s="7"/>
      <c r="B752" s="7"/>
      <c r="C752" s="7"/>
      <c r="D752" s="7"/>
      <c r="E752" s="6"/>
      <c r="F752" s="6"/>
      <c r="G752" s="7"/>
      <c r="H752" s="6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ht="15.0" customHeight="1">
      <c r="A753" s="7"/>
      <c r="B753" s="7"/>
      <c r="C753" s="7"/>
      <c r="D753" s="7"/>
      <c r="E753" s="6"/>
      <c r="F753" s="6"/>
      <c r="G753" s="7"/>
      <c r="H753" s="6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ht="15.0" customHeight="1">
      <c r="A754" s="7"/>
      <c r="B754" s="7"/>
      <c r="C754" s="7"/>
      <c r="D754" s="7"/>
      <c r="E754" s="6"/>
      <c r="F754" s="6"/>
      <c r="G754" s="7"/>
      <c r="H754" s="6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ht="15.0" customHeight="1">
      <c r="A755" s="7"/>
      <c r="B755" s="7"/>
      <c r="C755" s="7"/>
      <c r="D755" s="7"/>
      <c r="E755" s="6"/>
      <c r="F755" s="6"/>
      <c r="G755" s="7"/>
      <c r="H755" s="6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ht="15.0" customHeight="1">
      <c r="A756" s="7"/>
      <c r="B756" s="7"/>
      <c r="C756" s="7"/>
      <c r="D756" s="7"/>
      <c r="E756" s="6"/>
      <c r="F756" s="6"/>
      <c r="G756" s="7"/>
      <c r="H756" s="6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ht="15.0" customHeight="1">
      <c r="A757" s="7"/>
      <c r="B757" s="7"/>
      <c r="C757" s="7"/>
      <c r="D757" s="7"/>
      <c r="E757" s="6"/>
      <c r="F757" s="6"/>
      <c r="G757" s="7"/>
      <c r="H757" s="6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ht="15.0" customHeight="1">
      <c r="A758" s="7"/>
      <c r="B758" s="7"/>
      <c r="C758" s="7"/>
      <c r="D758" s="7"/>
      <c r="E758" s="6"/>
      <c r="F758" s="6"/>
      <c r="G758" s="7"/>
      <c r="H758" s="6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ht="15.0" customHeight="1">
      <c r="A759" s="7"/>
      <c r="B759" s="7"/>
      <c r="C759" s="7"/>
      <c r="D759" s="7"/>
      <c r="E759" s="6"/>
      <c r="F759" s="6"/>
      <c r="G759" s="7"/>
      <c r="H759" s="6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ht="15.0" customHeight="1">
      <c r="A760" s="7"/>
      <c r="B760" s="7"/>
      <c r="C760" s="7"/>
      <c r="D760" s="7"/>
      <c r="E760" s="6"/>
      <c r="F760" s="6"/>
      <c r="G760" s="7"/>
      <c r="H760" s="6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ht="15.0" customHeight="1">
      <c r="A761" s="7"/>
      <c r="B761" s="7"/>
      <c r="C761" s="7"/>
      <c r="D761" s="7"/>
      <c r="E761" s="6"/>
      <c r="F761" s="6"/>
      <c r="G761" s="7"/>
      <c r="H761" s="6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ht="15.0" customHeight="1">
      <c r="A762" s="7"/>
      <c r="B762" s="7"/>
      <c r="C762" s="7"/>
      <c r="D762" s="7"/>
      <c r="E762" s="6"/>
      <c r="F762" s="6"/>
      <c r="G762" s="7"/>
      <c r="H762" s="6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ht="15.0" customHeight="1">
      <c r="A763" s="7"/>
      <c r="B763" s="7"/>
      <c r="C763" s="7"/>
      <c r="D763" s="7"/>
      <c r="E763" s="6"/>
      <c r="F763" s="6"/>
      <c r="G763" s="7"/>
      <c r="H763" s="6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ht="15.0" customHeight="1">
      <c r="A764" s="7"/>
      <c r="B764" s="7"/>
      <c r="C764" s="7"/>
      <c r="D764" s="7"/>
      <c r="E764" s="6"/>
      <c r="F764" s="6"/>
      <c r="G764" s="7"/>
      <c r="H764" s="6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ht="15.0" customHeight="1">
      <c r="A765" s="7"/>
      <c r="B765" s="7"/>
      <c r="C765" s="7"/>
      <c r="D765" s="7"/>
      <c r="E765" s="6"/>
      <c r="F765" s="6"/>
      <c r="G765" s="7"/>
      <c r="H765" s="6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ht="15.0" customHeight="1">
      <c r="A766" s="7"/>
      <c r="B766" s="7"/>
      <c r="C766" s="7"/>
      <c r="D766" s="7"/>
      <c r="E766" s="6"/>
      <c r="F766" s="6"/>
      <c r="G766" s="7"/>
      <c r="H766" s="6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ht="15.0" customHeight="1">
      <c r="A767" s="7"/>
      <c r="B767" s="7"/>
      <c r="C767" s="7"/>
      <c r="D767" s="7"/>
      <c r="E767" s="6"/>
      <c r="F767" s="6"/>
      <c r="G767" s="7"/>
      <c r="H767" s="6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ht="15.0" customHeight="1">
      <c r="A768" s="7"/>
      <c r="B768" s="7"/>
      <c r="C768" s="7"/>
      <c r="D768" s="7"/>
      <c r="E768" s="6"/>
      <c r="F768" s="6"/>
      <c r="G768" s="7"/>
      <c r="H768" s="6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ht="15.0" customHeight="1">
      <c r="A769" s="7"/>
      <c r="B769" s="7"/>
      <c r="C769" s="7"/>
      <c r="D769" s="7"/>
      <c r="E769" s="6"/>
      <c r="F769" s="6"/>
      <c r="G769" s="7"/>
      <c r="H769" s="6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ht="15.0" customHeight="1">
      <c r="A770" s="7"/>
      <c r="B770" s="7"/>
      <c r="C770" s="7"/>
      <c r="D770" s="7"/>
      <c r="E770" s="6"/>
      <c r="F770" s="6"/>
      <c r="G770" s="7"/>
      <c r="H770" s="6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ht="15.0" customHeight="1">
      <c r="A771" s="7"/>
      <c r="B771" s="7"/>
      <c r="C771" s="7"/>
      <c r="D771" s="7"/>
      <c r="E771" s="6"/>
      <c r="F771" s="6"/>
      <c r="G771" s="7"/>
      <c r="H771" s="6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ht="15.0" customHeight="1">
      <c r="A772" s="7"/>
      <c r="B772" s="7"/>
      <c r="C772" s="7"/>
      <c r="D772" s="7"/>
      <c r="E772" s="6"/>
      <c r="F772" s="6"/>
      <c r="G772" s="7"/>
      <c r="H772" s="6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ht="15.0" customHeight="1">
      <c r="A773" s="7"/>
      <c r="B773" s="7"/>
      <c r="C773" s="7"/>
      <c r="D773" s="7"/>
      <c r="E773" s="6"/>
      <c r="F773" s="6"/>
      <c r="G773" s="7"/>
      <c r="H773" s="6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ht="15.0" customHeight="1">
      <c r="A774" s="7"/>
      <c r="B774" s="7"/>
      <c r="C774" s="7"/>
      <c r="D774" s="7"/>
      <c r="E774" s="6"/>
      <c r="F774" s="6"/>
      <c r="G774" s="7"/>
      <c r="H774" s="6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ht="15.0" customHeight="1">
      <c r="A775" s="7"/>
      <c r="B775" s="7"/>
      <c r="C775" s="7"/>
      <c r="D775" s="7"/>
      <c r="E775" s="6"/>
      <c r="F775" s="6"/>
      <c r="G775" s="7"/>
      <c r="H775" s="6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ht="15.0" customHeight="1">
      <c r="A776" s="7"/>
      <c r="B776" s="7"/>
      <c r="C776" s="7"/>
      <c r="D776" s="7"/>
      <c r="E776" s="6"/>
      <c r="F776" s="6"/>
      <c r="G776" s="7"/>
      <c r="H776" s="6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ht="15.0" customHeight="1">
      <c r="A777" s="7"/>
      <c r="B777" s="7"/>
      <c r="C777" s="7"/>
      <c r="D777" s="7"/>
      <c r="E777" s="6"/>
      <c r="F777" s="6"/>
      <c r="G777" s="7"/>
      <c r="H777" s="6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ht="15.0" customHeight="1">
      <c r="A778" s="7"/>
      <c r="B778" s="7"/>
      <c r="C778" s="7"/>
      <c r="D778" s="7"/>
      <c r="E778" s="6"/>
      <c r="F778" s="6"/>
      <c r="G778" s="7"/>
      <c r="H778" s="6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ht="15.0" customHeight="1">
      <c r="A779" s="7"/>
      <c r="B779" s="7"/>
      <c r="C779" s="7"/>
      <c r="D779" s="7"/>
      <c r="E779" s="6"/>
      <c r="F779" s="6"/>
      <c r="G779" s="7"/>
      <c r="H779" s="6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ht="15.0" customHeight="1">
      <c r="A780" s="7"/>
      <c r="B780" s="7"/>
      <c r="C780" s="7"/>
      <c r="D780" s="7"/>
      <c r="E780" s="6"/>
      <c r="F780" s="6"/>
      <c r="G780" s="7"/>
      <c r="H780" s="6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ht="15.0" customHeight="1">
      <c r="A781" s="7"/>
      <c r="B781" s="7"/>
      <c r="C781" s="7"/>
      <c r="D781" s="7"/>
      <c r="E781" s="6"/>
      <c r="F781" s="6"/>
      <c r="G781" s="7"/>
      <c r="H781" s="6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ht="15.0" customHeight="1">
      <c r="A782" s="7"/>
      <c r="B782" s="7"/>
      <c r="C782" s="7"/>
      <c r="D782" s="7"/>
      <c r="E782" s="6"/>
      <c r="F782" s="6"/>
      <c r="G782" s="7"/>
      <c r="H782" s="6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ht="15.0" customHeight="1">
      <c r="A783" s="7"/>
      <c r="B783" s="7"/>
      <c r="C783" s="7"/>
      <c r="D783" s="7"/>
      <c r="E783" s="6"/>
      <c r="F783" s="6"/>
      <c r="G783" s="7"/>
      <c r="H783" s="6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ht="15.0" customHeight="1">
      <c r="A784" s="7"/>
      <c r="B784" s="7"/>
      <c r="C784" s="7"/>
      <c r="D784" s="7"/>
      <c r="E784" s="6"/>
      <c r="F784" s="6"/>
      <c r="G784" s="7"/>
      <c r="H784" s="6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ht="15.0" customHeight="1">
      <c r="A785" s="7"/>
      <c r="B785" s="7"/>
      <c r="C785" s="7"/>
      <c r="D785" s="7"/>
      <c r="E785" s="6"/>
      <c r="F785" s="6"/>
      <c r="G785" s="7"/>
      <c r="H785" s="6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ht="15.0" customHeight="1">
      <c r="A786" s="7"/>
      <c r="B786" s="7"/>
      <c r="C786" s="7"/>
      <c r="D786" s="7"/>
      <c r="E786" s="6"/>
      <c r="F786" s="6"/>
      <c r="G786" s="7"/>
      <c r="H786" s="6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ht="15.0" customHeight="1">
      <c r="A787" s="7"/>
      <c r="B787" s="7"/>
      <c r="C787" s="7"/>
      <c r="D787" s="7"/>
      <c r="E787" s="6"/>
      <c r="F787" s="6"/>
      <c r="G787" s="7"/>
      <c r="H787" s="6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ht="15.0" customHeight="1">
      <c r="A788" s="7"/>
      <c r="B788" s="7"/>
      <c r="C788" s="7"/>
      <c r="D788" s="7"/>
      <c r="E788" s="6"/>
      <c r="F788" s="6"/>
      <c r="G788" s="7"/>
      <c r="H788" s="6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ht="15.0" customHeight="1">
      <c r="A789" s="7"/>
      <c r="B789" s="7"/>
      <c r="C789" s="7"/>
      <c r="D789" s="7"/>
      <c r="E789" s="6"/>
      <c r="F789" s="6"/>
      <c r="G789" s="7"/>
      <c r="H789" s="6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ht="15.0" customHeight="1">
      <c r="A790" s="7"/>
      <c r="B790" s="7"/>
      <c r="C790" s="7"/>
      <c r="D790" s="7"/>
      <c r="E790" s="6"/>
      <c r="F790" s="6"/>
      <c r="G790" s="7"/>
      <c r="H790" s="6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ht="15.0" customHeight="1">
      <c r="A791" s="7"/>
      <c r="B791" s="7"/>
      <c r="C791" s="7"/>
      <c r="D791" s="7"/>
      <c r="E791" s="6"/>
      <c r="F791" s="6"/>
      <c r="G791" s="7"/>
      <c r="H791" s="6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ht="15.0" customHeight="1">
      <c r="A792" s="7"/>
      <c r="B792" s="7"/>
      <c r="C792" s="7"/>
      <c r="D792" s="7"/>
      <c r="E792" s="6"/>
      <c r="F792" s="6"/>
      <c r="G792" s="7"/>
      <c r="H792" s="6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ht="15.0" customHeight="1">
      <c r="A793" s="7"/>
      <c r="B793" s="7"/>
      <c r="C793" s="7"/>
      <c r="D793" s="7"/>
      <c r="E793" s="6"/>
      <c r="F793" s="6"/>
      <c r="G793" s="7"/>
      <c r="H793" s="6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ht="15.0" customHeight="1">
      <c r="A794" s="7"/>
      <c r="B794" s="7"/>
      <c r="C794" s="7"/>
      <c r="D794" s="7"/>
      <c r="E794" s="6"/>
      <c r="F794" s="6"/>
      <c r="G794" s="7"/>
      <c r="H794" s="6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ht="15.0" customHeight="1">
      <c r="A795" s="7"/>
      <c r="B795" s="7"/>
      <c r="C795" s="7"/>
      <c r="D795" s="7"/>
      <c r="E795" s="6"/>
      <c r="F795" s="6"/>
      <c r="G795" s="7"/>
      <c r="H795" s="6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ht="15.0" customHeight="1">
      <c r="A796" s="7"/>
      <c r="B796" s="7"/>
      <c r="C796" s="7"/>
      <c r="D796" s="7"/>
      <c r="E796" s="6"/>
      <c r="F796" s="6"/>
      <c r="G796" s="7"/>
      <c r="H796" s="6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ht="15.0" customHeight="1">
      <c r="A797" s="7"/>
      <c r="B797" s="7"/>
      <c r="C797" s="7"/>
      <c r="D797" s="7"/>
      <c r="E797" s="6"/>
      <c r="F797" s="6"/>
      <c r="G797" s="7"/>
      <c r="H797" s="6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ht="15.0" customHeight="1">
      <c r="A798" s="7"/>
      <c r="B798" s="7"/>
      <c r="C798" s="7"/>
      <c r="D798" s="7"/>
      <c r="E798" s="6"/>
      <c r="F798" s="6"/>
      <c r="G798" s="7"/>
      <c r="H798" s="6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ht="15.0" customHeight="1">
      <c r="A799" s="7"/>
      <c r="B799" s="7"/>
      <c r="C799" s="7"/>
      <c r="D799" s="7"/>
      <c r="E799" s="6"/>
      <c r="F799" s="6"/>
      <c r="G799" s="7"/>
      <c r="H799" s="6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ht="15.0" customHeight="1">
      <c r="A800" s="7"/>
      <c r="B800" s="7"/>
      <c r="C800" s="7"/>
      <c r="D800" s="7"/>
      <c r="E800" s="6"/>
      <c r="F800" s="6"/>
      <c r="G800" s="7"/>
      <c r="H800" s="6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ht="15.0" customHeight="1">
      <c r="A801" s="7"/>
      <c r="B801" s="7"/>
      <c r="C801" s="7"/>
      <c r="D801" s="7"/>
      <c r="E801" s="6"/>
      <c r="F801" s="6"/>
      <c r="G801" s="7"/>
      <c r="H801" s="6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ht="15.0" customHeight="1">
      <c r="A802" s="7"/>
      <c r="B802" s="7"/>
      <c r="C802" s="7"/>
      <c r="D802" s="7"/>
      <c r="E802" s="6"/>
      <c r="F802" s="6"/>
      <c r="G802" s="7"/>
      <c r="H802" s="6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ht="15.0" customHeight="1">
      <c r="A803" s="7"/>
      <c r="B803" s="7"/>
      <c r="C803" s="7"/>
      <c r="D803" s="7"/>
      <c r="E803" s="6"/>
      <c r="F803" s="6"/>
      <c r="G803" s="7"/>
      <c r="H803" s="6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ht="15.0" customHeight="1">
      <c r="A804" s="7"/>
      <c r="B804" s="7"/>
      <c r="C804" s="7"/>
      <c r="D804" s="7"/>
      <c r="E804" s="6"/>
      <c r="F804" s="6"/>
      <c r="G804" s="7"/>
      <c r="H804" s="6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ht="15.0" customHeight="1">
      <c r="A805" s="7"/>
      <c r="B805" s="7"/>
      <c r="C805" s="7"/>
      <c r="D805" s="7"/>
      <c r="E805" s="6"/>
      <c r="F805" s="6"/>
      <c r="G805" s="7"/>
      <c r="H805" s="6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ht="15.0" customHeight="1">
      <c r="A806" s="7"/>
      <c r="B806" s="7"/>
      <c r="C806" s="7"/>
      <c r="D806" s="7"/>
      <c r="E806" s="6"/>
      <c r="F806" s="6"/>
      <c r="G806" s="7"/>
      <c r="H806" s="6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ht="15.0" customHeight="1">
      <c r="A807" s="7"/>
      <c r="B807" s="7"/>
      <c r="C807" s="7"/>
      <c r="D807" s="7"/>
      <c r="E807" s="6"/>
      <c r="F807" s="6"/>
      <c r="G807" s="7"/>
      <c r="H807" s="6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ht="15.0" customHeight="1">
      <c r="A808" s="7"/>
      <c r="B808" s="7"/>
      <c r="C808" s="7"/>
      <c r="D808" s="7"/>
      <c r="E808" s="6"/>
      <c r="F808" s="6"/>
      <c r="G808" s="7"/>
      <c r="H808" s="6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ht="15.0" customHeight="1">
      <c r="A809" s="7"/>
      <c r="B809" s="7"/>
      <c r="C809" s="7"/>
      <c r="D809" s="7"/>
      <c r="E809" s="6"/>
      <c r="F809" s="6"/>
      <c r="G809" s="7"/>
      <c r="H809" s="6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ht="15.0" customHeight="1">
      <c r="A810" s="7"/>
      <c r="B810" s="7"/>
      <c r="C810" s="7"/>
      <c r="D810" s="7"/>
      <c r="E810" s="6"/>
      <c r="F810" s="6"/>
      <c r="G810" s="7"/>
      <c r="H810" s="6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ht="15.0" customHeight="1">
      <c r="A811" s="7"/>
      <c r="B811" s="7"/>
      <c r="C811" s="7"/>
      <c r="D811" s="7"/>
      <c r="E811" s="6"/>
      <c r="F811" s="6"/>
      <c r="G811" s="7"/>
      <c r="H811" s="6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ht="15.0" customHeight="1">
      <c r="A812" s="7"/>
      <c r="B812" s="7"/>
      <c r="C812" s="7"/>
      <c r="D812" s="7"/>
      <c r="E812" s="6"/>
      <c r="F812" s="6"/>
      <c r="G812" s="7"/>
      <c r="H812" s="6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ht="15.0" customHeight="1">
      <c r="A813" s="7"/>
      <c r="B813" s="7"/>
      <c r="C813" s="7"/>
      <c r="D813" s="7"/>
      <c r="E813" s="6"/>
      <c r="F813" s="6"/>
      <c r="G813" s="7"/>
      <c r="H813" s="6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ht="15.0" customHeight="1">
      <c r="A814" s="7"/>
      <c r="B814" s="7"/>
      <c r="C814" s="7"/>
      <c r="D814" s="7"/>
      <c r="E814" s="6"/>
      <c r="F814" s="6"/>
      <c r="G814" s="7"/>
      <c r="H814" s="6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ht="15.0" customHeight="1">
      <c r="A815" s="7"/>
      <c r="B815" s="7"/>
      <c r="C815" s="7"/>
      <c r="D815" s="7"/>
      <c r="E815" s="6"/>
      <c r="F815" s="6"/>
      <c r="G815" s="7"/>
      <c r="H815" s="6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ht="15.0" customHeight="1">
      <c r="A816" s="7"/>
      <c r="B816" s="7"/>
      <c r="C816" s="7"/>
      <c r="D816" s="7"/>
      <c r="E816" s="6"/>
      <c r="F816" s="6"/>
      <c r="G816" s="7"/>
      <c r="H816" s="6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ht="15.0" customHeight="1">
      <c r="A817" s="7"/>
      <c r="B817" s="7"/>
      <c r="C817" s="7"/>
      <c r="D817" s="7"/>
      <c r="E817" s="6"/>
      <c r="F817" s="6"/>
      <c r="G817" s="7"/>
      <c r="H817" s="6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ht="15.0" customHeight="1">
      <c r="A818" s="7"/>
      <c r="B818" s="7"/>
      <c r="C818" s="7"/>
      <c r="D818" s="7"/>
      <c r="E818" s="6"/>
      <c r="F818" s="6"/>
      <c r="G818" s="7"/>
      <c r="H818" s="6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ht="15.0" customHeight="1">
      <c r="A819" s="7"/>
      <c r="B819" s="7"/>
      <c r="C819" s="7"/>
      <c r="D819" s="7"/>
      <c r="E819" s="6"/>
      <c r="F819" s="6"/>
      <c r="G819" s="7"/>
      <c r="H819" s="6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ht="15.0" customHeight="1">
      <c r="A820" s="7"/>
      <c r="B820" s="7"/>
      <c r="C820" s="7"/>
      <c r="D820" s="7"/>
      <c r="E820" s="6"/>
      <c r="F820" s="6"/>
      <c r="G820" s="7"/>
      <c r="H820" s="6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ht="15.0" customHeight="1">
      <c r="A821" s="7"/>
      <c r="B821" s="7"/>
      <c r="C821" s="7"/>
      <c r="D821" s="7"/>
      <c r="E821" s="6"/>
      <c r="F821" s="6"/>
      <c r="G821" s="7"/>
      <c r="H821" s="6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ht="15.0" customHeight="1">
      <c r="A822" s="7"/>
      <c r="B822" s="7"/>
      <c r="C822" s="7"/>
      <c r="D822" s="7"/>
      <c r="E822" s="6"/>
      <c r="F822" s="6"/>
      <c r="G822" s="7"/>
      <c r="H822" s="6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ht="15.0" customHeight="1">
      <c r="A823" s="7"/>
      <c r="B823" s="7"/>
      <c r="C823" s="7"/>
      <c r="D823" s="7"/>
      <c r="E823" s="6"/>
      <c r="F823" s="6"/>
      <c r="G823" s="7"/>
      <c r="H823" s="6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ht="15.0" customHeight="1">
      <c r="A824" s="7"/>
      <c r="B824" s="7"/>
      <c r="C824" s="7"/>
      <c r="D824" s="7"/>
      <c r="E824" s="6"/>
      <c r="F824" s="6"/>
      <c r="G824" s="7"/>
      <c r="H824" s="6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ht="15.0" customHeight="1">
      <c r="A825" s="7"/>
      <c r="B825" s="7"/>
      <c r="C825" s="7"/>
      <c r="D825" s="7"/>
      <c r="E825" s="6"/>
      <c r="F825" s="6"/>
      <c r="G825" s="7"/>
      <c r="H825" s="6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ht="15.0" customHeight="1">
      <c r="A826" s="7"/>
      <c r="B826" s="7"/>
      <c r="C826" s="7"/>
      <c r="D826" s="7"/>
      <c r="E826" s="6"/>
      <c r="F826" s="6"/>
      <c r="G826" s="7"/>
      <c r="H826" s="6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ht="15.0" customHeight="1">
      <c r="A827" s="7"/>
      <c r="B827" s="7"/>
      <c r="C827" s="7"/>
      <c r="D827" s="7"/>
      <c r="E827" s="6"/>
      <c r="F827" s="6"/>
      <c r="G827" s="7"/>
      <c r="H827" s="6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ht="15.0" customHeight="1">
      <c r="A828" s="7"/>
      <c r="B828" s="7"/>
      <c r="C828" s="7"/>
      <c r="D828" s="7"/>
      <c r="E828" s="6"/>
      <c r="F828" s="6"/>
      <c r="G828" s="7"/>
      <c r="H828" s="6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ht="15.0" customHeight="1">
      <c r="A829" s="7"/>
      <c r="B829" s="7"/>
      <c r="C829" s="7"/>
      <c r="D829" s="7"/>
      <c r="E829" s="6"/>
      <c r="F829" s="6"/>
      <c r="G829" s="7"/>
      <c r="H829" s="6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ht="15.0" customHeight="1">
      <c r="A830" s="7"/>
      <c r="B830" s="7"/>
      <c r="C830" s="7"/>
      <c r="D830" s="7"/>
      <c r="E830" s="6"/>
      <c r="F830" s="6"/>
      <c r="G830" s="7"/>
      <c r="H830" s="6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ht="15.0" customHeight="1">
      <c r="A831" s="7"/>
      <c r="B831" s="7"/>
      <c r="C831" s="7"/>
      <c r="D831" s="7"/>
      <c r="E831" s="6"/>
      <c r="F831" s="6"/>
      <c r="G831" s="7"/>
      <c r="H831" s="6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ht="15.0" customHeight="1">
      <c r="A832" s="7"/>
      <c r="B832" s="7"/>
      <c r="C832" s="7"/>
      <c r="D832" s="7"/>
      <c r="E832" s="6"/>
      <c r="F832" s="6"/>
      <c r="G832" s="7"/>
      <c r="H832" s="6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ht="15.0" customHeight="1">
      <c r="A833" s="7"/>
      <c r="B833" s="7"/>
      <c r="C833" s="7"/>
      <c r="D833" s="7"/>
      <c r="E833" s="6"/>
      <c r="F833" s="6"/>
      <c r="G833" s="7"/>
      <c r="H833" s="6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ht="15.0" customHeight="1">
      <c r="A834" s="7"/>
      <c r="B834" s="7"/>
      <c r="C834" s="7"/>
      <c r="D834" s="7"/>
      <c r="E834" s="6"/>
      <c r="F834" s="6"/>
      <c r="G834" s="7"/>
      <c r="H834" s="6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ht="15.0" customHeight="1">
      <c r="A835" s="7"/>
      <c r="B835" s="7"/>
      <c r="C835" s="7"/>
      <c r="D835" s="7"/>
      <c r="E835" s="6"/>
      <c r="F835" s="6"/>
      <c r="G835" s="7"/>
      <c r="H835" s="6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ht="15.0" customHeight="1">
      <c r="A836" s="7"/>
      <c r="B836" s="7"/>
      <c r="C836" s="7"/>
      <c r="D836" s="7"/>
      <c r="E836" s="6"/>
      <c r="F836" s="6"/>
      <c r="G836" s="7"/>
      <c r="H836" s="6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ht="15.0" customHeight="1">
      <c r="A837" s="7"/>
      <c r="B837" s="7"/>
      <c r="C837" s="7"/>
      <c r="D837" s="7"/>
      <c r="E837" s="6"/>
      <c r="F837" s="6"/>
      <c r="G837" s="7"/>
      <c r="H837" s="6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ht="15.0" customHeight="1">
      <c r="A838" s="7"/>
      <c r="B838" s="7"/>
      <c r="C838" s="7"/>
      <c r="D838" s="7"/>
      <c r="E838" s="6"/>
      <c r="F838" s="6"/>
      <c r="G838" s="7"/>
      <c r="H838" s="6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ht="15.0" customHeight="1">
      <c r="A839" s="7"/>
      <c r="B839" s="7"/>
      <c r="C839" s="7"/>
      <c r="D839" s="7"/>
      <c r="E839" s="6"/>
      <c r="F839" s="6"/>
      <c r="G839" s="7"/>
      <c r="H839" s="6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ht="15.0" customHeight="1">
      <c r="A840" s="7"/>
      <c r="B840" s="7"/>
      <c r="C840" s="7"/>
      <c r="D840" s="7"/>
      <c r="E840" s="6"/>
      <c r="F840" s="6"/>
      <c r="G840" s="7"/>
      <c r="H840" s="6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ht="15.0" customHeight="1">
      <c r="A841" s="7"/>
      <c r="B841" s="7"/>
      <c r="C841" s="7"/>
      <c r="D841" s="7"/>
      <c r="E841" s="6"/>
      <c r="F841" s="6"/>
      <c r="G841" s="7"/>
      <c r="H841" s="6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ht="15.0" customHeight="1">
      <c r="A842" s="7"/>
      <c r="B842" s="7"/>
      <c r="C842" s="7"/>
      <c r="D842" s="7"/>
      <c r="E842" s="6"/>
      <c r="F842" s="6"/>
      <c r="G842" s="7"/>
      <c r="H842" s="6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ht="15.0" customHeight="1">
      <c r="A843" s="7"/>
      <c r="B843" s="7"/>
      <c r="C843" s="7"/>
      <c r="D843" s="7"/>
      <c r="E843" s="6"/>
      <c r="F843" s="6"/>
      <c r="G843" s="7"/>
      <c r="H843" s="6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ht="15.0" customHeight="1">
      <c r="A844" s="7"/>
      <c r="B844" s="7"/>
      <c r="C844" s="7"/>
      <c r="D844" s="7"/>
      <c r="E844" s="6"/>
      <c r="F844" s="6"/>
      <c r="G844" s="7"/>
      <c r="H844" s="6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ht="15.0" customHeight="1">
      <c r="A845" s="7"/>
      <c r="B845" s="7"/>
      <c r="C845" s="7"/>
      <c r="D845" s="7"/>
      <c r="E845" s="6"/>
      <c r="F845" s="6"/>
      <c r="G845" s="7"/>
      <c r="H845" s="6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ht="15.0" customHeight="1">
      <c r="A846" s="7"/>
      <c r="B846" s="7"/>
      <c r="C846" s="7"/>
      <c r="D846" s="7"/>
      <c r="E846" s="6"/>
      <c r="F846" s="6"/>
      <c r="G846" s="7"/>
      <c r="H846" s="6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ht="15.0" customHeight="1">
      <c r="A847" s="7"/>
      <c r="B847" s="7"/>
      <c r="C847" s="7"/>
      <c r="D847" s="7"/>
      <c r="E847" s="6"/>
      <c r="F847" s="6"/>
      <c r="G847" s="7"/>
      <c r="H847" s="6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ht="15.0" customHeight="1">
      <c r="A848" s="7"/>
      <c r="B848" s="7"/>
      <c r="C848" s="7"/>
      <c r="D848" s="7"/>
      <c r="E848" s="6"/>
      <c r="F848" s="6"/>
      <c r="G848" s="7"/>
      <c r="H848" s="6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ht="15.0" customHeight="1">
      <c r="A849" s="7"/>
      <c r="B849" s="7"/>
      <c r="C849" s="7"/>
      <c r="D849" s="7"/>
      <c r="E849" s="6"/>
      <c r="F849" s="6"/>
      <c r="G849" s="7"/>
      <c r="H849" s="6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ht="15.0" customHeight="1">
      <c r="A850" s="7"/>
      <c r="B850" s="7"/>
      <c r="C850" s="7"/>
      <c r="D850" s="7"/>
      <c r="E850" s="6"/>
      <c r="F850" s="6"/>
      <c r="G850" s="7"/>
      <c r="H850" s="6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ht="15.0" customHeight="1">
      <c r="A851" s="7"/>
      <c r="B851" s="7"/>
      <c r="C851" s="7"/>
      <c r="D851" s="7"/>
      <c r="E851" s="6"/>
      <c r="F851" s="6"/>
      <c r="G851" s="7"/>
      <c r="H851" s="6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ht="15.0" customHeight="1">
      <c r="A852" s="7"/>
      <c r="B852" s="7"/>
      <c r="C852" s="7"/>
      <c r="D852" s="7"/>
      <c r="E852" s="6"/>
      <c r="F852" s="6"/>
      <c r="G852" s="7"/>
      <c r="H852" s="6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ht="15.0" customHeight="1">
      <c r="A853" s="7"/>
      <c r="B853" s="7"/>
      <c r="C853" s="7"/>
      <c r="D853" s="7"/>
      <c r="E853" s="6"/>
      <c r="F853" s="6"/>
      <c r="G853" s="7"/>
      <c r="H853" s="6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ht="15.0" customHeight="1">
      <c r="A854" s="7"/>
      <c r="B854" s="7"/>
      <c r="C854" s="7"/>
      <c r="D854" s="7"/>
      <c r="E854" s="6"/>
      <c r="F854" s="6"/>
      <c r="G854" s="7"/>
      <c r="H854" s="6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ht="15.0" customHeight="1">
      <c r="A855" s="7"/>
      <c r="B855" s="7"/>
      <c r="C855" s="7"/>
      <c r="D855" s="7"/>
      <c r="E855" s="6"/>
      <c r="F855" s="6"/>
      <c r="G855" s="7"/>
      <c r="H855" s="6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ht="15.0" customHeight="1">
      <c r="A856" s="7"/>
      <c r="B856" s="7"/>
      <c r="C856" s="7"/>
      <c r="D856" s="7"/>
      <c r="E856" s="6"/>
      <c r="F856" s="6"/>
      <c r="G856" s="7"/>
      <c r="H856" s="6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ht="15.0" customHeight="1">
      <c r="A857" s="7"/>
      <c r="B857" s="7"/>
      <c r="C857" s="7"/>
      <c r="D857" s="7"/>
      <c r="E857" s="6"/>
      <c r="F857" s="6"/>
      <c r="G857" s="7"/>
      <c r="H857" s="6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ht="15.0" customHeight="1">
      <c r="A858" s="7"/>
      <c r="B858" s="7"/>
      <c r="C858" s="7"/>
      <c r="D858" s="7"/>
      <c r="E858" s="6"/>
      <c r="F858" s="6"/>
      <c r="G858" s="7"/>
      <c r="H858" s="6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ht="15.0" customHeight="1">
      <c r="A859" s="7"/>
      <c r="B859" s="7"/>
      <c r="C859" s="7"/>
      <c r="D859" s="7"/>
      <c r="E859" s="6"/>
      <c r="F859" s="6"/>
      <c r="G859" s="7"/>
      <c r="H859" s="6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ht="15.0" customHeight="1">
      <c r="A860" s="7"/>
      <c r="B860" s="7"/>
      <c r="C860" s="7"/>
      <c r="D860" s="7"/>
      <c r="E860" s="6"/>
      <c r="F860" s="6"/>
      <c r="G860" s="7"/>
      <c r="H860" s="6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ht="15.0" customHeight="1">
      <c r="A861" s="7"/>
      <c r="B861" s="7"/>
      <c r="C861" s="7"/>
      <c r="D861" s="7"/>
      <c r="E861" s="6"/>
      <c r="F861" s="6"/>
      <c r="G861" s="7"/>
      <c r="H861" s="6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ht="15.0" customHeight="1">
      <c r="A862" s="7"/>
      <c r="B862" s="7"/>
      <c r="C862" s="7"/>
      <c r="D862" s="7"/>
      <c r="E862" s="6"/>
      <c r="F862" s="6"/>
      <c r="G862" s="7"/>
      <c r="H862" s="6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ht="15.0" customHeight="1">
      <c r="A863" s="7"/>
      <c r="B863" s="7"/>
      <c r="C863" s="7"/>
      <c r="D863" s="7"/>
      <c r="E863" s="6"/>
      <c r="F863" s="6"/>
      <c r="G863" s="7"/>
      <c r="H863" s="6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ht="15.0" customHeight="1">
      <c r="A864" s="7"/>
      <c r="B864" s="7"/>
      <c r="C864" s="7"/>
      <c r="D864" s="7"/>
      <c r="E864" s="6"/>
      <c r="F864" s="6"/>
      <c r="G864" s="7"/>
      <c r="H864" s="6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ht="15.0" customHeight="1">
      <c r="A865" s="7"/>
      <c r="B865" s="7"/>
      <c r="C865" s="7"/>
      <c r="D865" s="7"/>
      <c r="E865" s="6"/>
      <c r="F865" s="6"/>
      <c r="G865" s="7"/>
      <c r="H865" s="6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ht="15.0" customHeight="1">
      <c r="A866" s="7"/>
      <c r="B866" s="7"/>
      <c r="C866" s="7"/>
      <c r="D866" s="7"/>
      <c r="E866" s="6"/>
      <c r="F866" s="6"/>
      <c r="G866" s="7"/>
      <c r="H866" s="6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ht="15.0" customHeight="1">
      <c r="A867" s="7"/>
      <c r="B867" s="7"/>
      <c r="C867" s="7"/>
      <c r="D867" s="7"/>
      <c r="E867" s="6"/>
      <c r="F867" s="6"/>
      <c r="G867" s="7"/>
      <c r="H867" s="6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ht="15.0" customHeight="1">
      <c r="A868" s="7"/>
      <c r="B868" s="7"/>
      <c r="C868" s="7"/>
      <c r="D868" s="7"/>
      <c r="E868" s="6"/>
      <c r="F868" s="6"/>
      <c r="G868" s="7"/>
      <c r="H868" s="6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ht="15.0" customHeight="1">
      <c r="A869" s="7"/>
      <c r="B869" s="7"/>
      <c r="C869" s="7"/>
      <c r="D869" s="7"/>
      <c r="E869" s="6"/>
      <c r="F869" s="6"/>
      <c r="G869" s="7"/>
      <c r="H869" s="6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ht="15.0" customHeight="1">
      <c r="A870" s="7"/>
      <c r="B870" s="7"/>
      <c r="C870" s="7"/>
      <c r="D870" s="7"/>
      <c r="E870" s="6"/>
      <c r="F870" s="6"/>
      <c r="G870" s="7"/>
      <c r="H870" s="6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ht="15.0" customHeight="1">
      <c r="A871" s="7"/>
      <c r="B871" s="7"/>
      <c r="C871" s="7"/>
      <c r="D871" s="7"/>
      <c r="E871" s="6"/>
      <c r="F871" s="6"/>
      <c r="G871" s="7"/>
      <c r="H871" s="6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ht="15.0" customHeight="1">
      <c r="A872" s="7"/>
      <c r="B872" s="7"/>
      <c r="C872" s="7"/>
      <c r="D872" s="7"/>
      <c r="E872" s="6"/>
      <c r="F872" s="6"/>
      <c r="G872" s="7"/>
      <c r="H872" s="6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ht="15.0" customHeight="1">
      <c r="A873" s="7"/>
      <c r="B873" s="7"/>
      <c r="C873" s="7"/>
      <c r="D873" s="7"/>
      <c r="E873" s="6"/>
      <c r="F873" s="6"/>
      <c r="G873" s="7"/>
      <c r="H873" s="6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ht="15.0" customHeight="1">
      <c r="A874" s="7"/>
      <c r="B874" s="7"/>
      <c r="C874" s="7"/>
      <c r="D874" s="7"/>
      <c r="E874" s="6"/>
      <c r="F874" s="6"/>
      <c r="G874" s="7"/>
      <c r="H874" s="6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ht="15.0" customHeight="1">
      <c r="A875" s="7"/>
      <c r="B875" s="7"/>
      <c r="C875" s="7"/>
      <c r="D875" s="7"/>
      <c r="E875" s="6"/>
      <c r="F875" s="6"/>
      <c r="G875" s="7"/>
      <c r="H875" s="6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ht="15.0" customHeight="1">
      <c r="A876" s="7"/>
      <c r="B876" s="7"/>
      <c r="C876" s="7"/>
      <c r="D876" s="7"/>
      <c r="E876" s="6"/>
      <c r="F876" s="6"/>
      <c r="G876" s="7"/>
      <c r="H876" s="6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ht="15.0" customHeight="1">
      <c r="A877" s="7"/>
      <c r="B877" s="7"/>
      <c r="C877" s="7"/>
      <c r="D877" s="7"/>
      <c r="E877" s="6"/>
      <c r="F877" s="6"/>
      <c r="G877" s="7"/>
      <c r="H877" s="6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ht="15.0" customHeight="1">
      <c r="A878" s="7"/>
      <c r="B878" s="7"/>
      <c r="C878" s="7"/>
      <c r="D878" s="7"/>
      <c r="E878" s="6"/>
      <c r="F878" s="6"/>
      <c r="G878" s="7"/>
      <c r="H878" s="6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ht="15.0" customHeight="1">
      <c r="A879" s="7"/>
      <c r="B879" s="7"/>
      <c r="C879" s="7"/>
      <c r="D879" s="7"/>
      <c r="E879" s="6"/>
      <c r="F879" s="6"/>
      <c r="G879" s="7"/>
      <c r="H879" s="6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ht="15.0" customHeight="1">
      <c r="A880" s="7"/>
      <c r="B880" s="7"/>
      <c r="C880" s="7"/>
      <c r="D880" s="7"/>
      <c r="E880" s="6"/>
      <c r="F880" s="6"/>
      <c r="G880" s="7"/>
      <c r="H880" s="6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ht="15.0" customHeight="1">
      <c r="A881" s="7"/>
      <c r="B881" s="7"/>
      <c r="C881" s="7"/>
      <c r="D881" s="7"/>
      <c r="E881" s="6"/>
      <c r="F881" s="6"/>
      <c r="G881" s="7"/>
      <c r="H881" s="6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ht="15.0" customHeight="1">
      <c r="A882" s="7"/>
      <c r="B882" s="7"/>
      <c r="C882" s="7"/>
      <c r="D882" s="7"/>
      <c r="E882" s="6"/>
      <c r="F882" s="6"/>
      <c r="G882" s="7"/>
      <c r="H882" s="6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ht="15.0" customHeight="1">
      <c r="A883" s="7"/>
      <c r="B883" s="7"/>
      <c r="C883" s="7"/>
      <c r="D883" s="7"/>
      <c r="E883" s="6"/>
      <c r="F883" s="6"/>
      <c r="G883" s="7"/>
      <c r="H883" s="6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ht="15.0" customHeight="1">
      <c r="A884" s="7"/>
      <c r="B884" s="7"/>
      <c r="C884" s="7"/>
      <c r="D884" s="7"/>
      <c r="E884" s="6"/>
      <c r="F884" s="6"/>
      <c r="G884" s="7"/>
      <c r="H884" s="6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ht="15.0" customHeight="1">
      <c r="A885" s="7"/>
      <c r="B885" s="7"/>
      <c r="C885" s="7"/>
      <c r="D885" s="7"/>
      <c r="E885" s="6"/>
      <c r="F885" s="6"/>
      <c r="G885" s="7"/>
      <c r="H885" s="6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ht="15.0" customHeight="1">
      <c r="A886" s="7"/>
      <c r="B886" s="7"/>
      <c r="C886" s="7"/>
      <c r="D886" s="7"/>
      <c r="E886" s="6"/>
      <c r="F886" s="6"/>
      <c r="G886" s="7"/>
      <c r="H886" s="6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ht="15.0" customHeight="1">
      <c r="A887" s="7"/>
      <c r="B887" s="7"/>
      <c r="C887" s="7"/>
      <c r="D887" s="7"/>
      <c r="E887" s="6"/>
      <c r="F887" s="6"/>
      <c r="G887" s="7"/>
      <c r="H887" s="6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ht="15.0" customHeight="1">
      <c r="A888" s="7"/>
      <c r="B888" s="7"/>
      <c r="C888" s="7"/>
      <c r="D888" s="7"/>
      <c r="E888" s="6"/>
      <c r="F888" s="6"/>
      <c r="G888" s="7"/>
      <c r="H888" s="6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ht="15.0" customHeight="1">
      <c r="A889" s="7"/>
      <c r="B889" s="7"/>
      <c r="C889" s="7"/>
      <c r="D889" s="7"/>
      <c r="E889" s="6"/>
      <c r="F889" s="6"/>
      <c r="G889" s="7"/>
      <c r="H889" s="6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ht="15.0" customHeight="1">
      <c r="A890" s="7"/>
      <c r="B890" s="7"/>
      <c r="C890" s="7"/>
      <c r="D890" s="7"/>
      <c r="E890" s="6"/>
      <c r="F890" s="6"/>
      <c r="G890" s="7"/>
      <c r="H890" s="6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ht="15.0" customHeight="1">
      <c r="A891" s="7"/>
      <c r="B891" s="7"/>
      <c r="C891" s="7"/>
      <c r="D891" s="7"/>
      <c r="E891" s="6"/>
      <c r="F891" s="6"/>
      <c r="G891" s="7"/>
      <c r="H891" s="6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ht="15.0" customHeight="1">
      <c r="A892" s="7"/>
      <c r="B892" s="7"/>
      <c r="C892" s="7"/>
      <c r="D892" s="7"/>
      <c r="E892" s="6"/>
      <c r="F892" s="6"/>
      <c r="G892" s="7"/>
      <c r="H892" s="6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ht="15.0" customHeight="1">
      <c r="A893" s="7"/>
      <c r="B893" s="7"/>
      <c r="C893" s="7"/>
      <c r="D893" s="7"/>
      <c r="E893" s="6"/>
      <c r="F893" s="6"/>
      <c r="G893" s="7"/>
      <c r="H893" s="6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ht="15.0" customHeight="1">
      <c r="A894" s="7"/>
      <c r="B894" s="7"/>
      <c r="C894" s="7"/>
      <c r="D894" s="7"/>
      <c r="E894" s="6"/>
      <c r="F894" s="6"/>
      <c r="G894" s="7"/>
      <c r="H894" s="6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ht="15.0" customHeight="1">
      <c r="A895" s="7"/>
      <c r="B895" s="7"/>
      <c r="C895" s="7"/>
      <c r="D895" s="7"/>
      <c r="E895" s="6"/>
      <c r="F895" s="6"/>
      <c r="G895" s="7"/>
      <c r="H895" s="6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ht="15.0" customHeight="1">
      <c r="A896" s="7"/>
      <c r="B896" s="7"/>
      <c r="C896" s="7"/>
      <c r="D896" s="7"/>
      <c r="E896" s="6"/>
      <c r="F896" s="6"/>
      <c r="G896" s="7"/>
      <c r="H896" s="6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ht="15.0" customHeight="1">
      <c r="A897" s="7"/>
      <c r="B897" s="7"/>
      <c r="C897" s="7"/>
      <c r="D897" s="7"/>
      <c r="E897" s="6"/>
      <c r="F897" s="6"/>
      <c r="G897" s="7"/>
      <c r="H897" s="6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ht="15.0" customHeight="1">
      <c r="A898" s="7"/>
      <c r="B898" s="7"/>
      <c r="C898" s="7"/>
      <c r="D898" s="7"/>
      <c r="E898" s="6"/>
      <c r="F898" s="6"/>
      <c r="G898" s="7"/>
      <c r="H898" s="6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ht="15.0" customHeight="1">
      <c r="A899" s="7"/>
      <c r="B899" s="7"/>
      <c r="C899" s="7"/>
      <c r="D899" s="7"/>
      <c r="E899" s="6"/>
      <c r="F899" s="6"/>
      <c r="G899" s="7"/>
      <c r="H899" s="6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ht="15.0" customHeight="1">
      <c r="A900" s="7"/>
      <c r="B900" s="7"/>
      <c r="C900" s="7"/>
      <c r="D900" s="7"/>
      <c r="E900" s="6"/>
      <c r="F900" s="6"/>
      <c r="G900" s="7"/>
      <c r="H900" s="6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ht="15.0" customHeight="1">
      <c r="A901" s="7"/>
      <c r="B901" s="7"/>
      <c r="C901" s="7"/>
      <c r="D901" s="7"/>
      <c r="E901" s="6"/>
      <c r="F901" s="6"/>
      <c r="G901" s="7"/>
      <c r="H901" s="6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ht="15.0" customHeight="1">
      <c r="A902" s="7"/>
      <c r="B902" s="7"/>
      <c r="C902" s="7"/>
      <c r="D902" s="7"/>
      <c r="E902" s="6"/>
      <c r="F902" s="6"/>
      <c r="G902" s="7"/>
      <c r="H902" s="6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ht="15.0" customHeight="1">
      <c r="A903" s="7"/>
      <c r="B903" s="7"/>
      <c r="C903" s="7"/>
      <c r="D903" s="7"/>
      <c r="E903" s="6"/>
      <c r="F903" s="6"/>
      <c r="G903" s="7"/>
      <c r="H903" s="6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ht="15.0" customHeight="1">
      <c r="A904" s="7"/>
      <c r="B904" s="7"/>
      <c r="C904" s="7"/>
      <c r="D904" s="7"/>
      <c r="E904" s="6"/>
      <c r="F904" s="6"/>
      <c r="G904" s="7"/>
      <c r="H904" s="6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ht="15.0" customHeight="1">
      <c r="A905" s="7"/>
      <c r="B905" s="7"/>
      <c r="C905" s="7"/>
      <c r="D905" s="7"/>
      <c r="E905" s="6"/>
      <c r="F905" s="6"/>
      <c r="G905" s="7"/>
      <c r="H905" s="6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ht="15.0" customHeight="1">
      <c r="A906" s="7"/>
      <c r="B906" s="7"/>
      <c r="C906" s="7"/>
      <c r="D906" s="7"/>
      <c r="E906" s="6"/>
      <c r="F906" s="6"/>
      <c r="G906" s="7"/>
      <c r="H906" s="6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ht="15.0" customHeight="1">
      <c r="A907" s="7"/>
      <c r="B907" s="7"/>
      <c r="C907" s="7"/>
      <c r="D907" s="7"/>
      <c r="E907" s="6"/>
      <c r="F907" s="6"/>
      <c r="G907" s="7"/>
      <c r="H907" s="6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ht="15.0" customHeight="1">
      <c r="A908" s="7"/>
      <c r="B908" s="7"/>
      <c r="C908" s="7"/>
      <c r="D908" s="7"/>
      <c r="E908" s="6"/>
      <c r="F908" s="6"/>
      <c r="G908" s="7"/>
      <c r="H908" s="6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ht="15.0" customHeight="1">
      <c r="A909" s="7"/>
      <c r="B909" s="7"/>
      <c r="C909" s="7"/>
      <c r="D909" s="7"/>
      <c r="E909" s="6"/>
      <c r="F909" s="6"/>
      <c r="G909" s="7"/>
      <c r="H909" s="6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ht="15.0" customHeight="1">
      <c r="A910" s="7"/>
      <c r="B910" s="7"/>
      <c r="C910" s="7"/>
      <c r="D910" s="7"/>
      <c r="E910" s="6"/>
      <c r="F910" s="6"/>
      <c r="G910" s="7"/>
      <c r="H910" s="6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ht="15.0" customHeight="1">
      <c r="A911" s="7"/>
      <c r="B911" s="7"/>
      <c r="C911" s="7"/>
      <c r="D911" s="7"/>
      <c r="E911" s="6"/>
      <c r="F911" s="6"/>
      <c r="G911" s="7"/>
      <c r="H911" s="6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ht="15.0" customHeight="1">
      <c r="A912" s="7"/>
      <c r="B912" s="7"/>
      <c r="C912" s="7"/>
      <c r="D912" s="7"/>
      <c r="E912" s="6"/>
      <c r="F912" s="6"/>
      <c r="G912" s="7"/>
      <c r="H912" s="6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ht="15.0" customHeight="1">
      <c r="A913" s="7"/>
      <c r="B913" s="7"/>
      <c r="C913" s="7"/>
      <c r="D913" s="7"/>
      <c r="E913" s="6"/>
      <c r="F913" s="6"/>
      <c r="G913" s="7"/>
      <c r="H913" s="6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ht="15.0" customHeight="1">
      <c r="A914" s="7"/>
      <c r="B914" s="7"/>
      <c r="C914" s="7"/>
      <c r="D914" s="7"/>
      <c r="E914" s="6"/>
      <c r="F914" s="6"/>
      <c r="G914" s="7"/>
      <c r="H914" s="6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ht="15.0" customHeight="1">
      <c r="A915" s="7"/>
      <c r="B915" s="7"/>
      <c r="C915" s="7"/>
      <c r="D915" s="7"/>
      <c r="E915" s="6"/>
      <c r="F915" s="6"/>
      <c r="G915" s="7"/>
      <c r="H915" s="6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ht="15.0" customHeight="1">
      <c r="A916" s="7"/>
      <c r="B916" s="7"/>
      <c r="C916" s="7"/>
      <c r="D916" s="7"/>
      <c r="E916" s="6"/>
      <c r="F916" s="6"/>
      <c r="G916" s="7"/>
      <c r="H916" s="6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ht="15.0" customHeight="1">
      <c r="A917" s="7"/>
      <c r="B917" s="7"/>
      <c r="C917" s="7"/>
      <c r="D917" s="7"/>
      <c r="E917" s="6"/>
      <c r="F917" s="6"/>
      <c r="G917" s="7"/>
      <c r="H917" s="6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ht="15.0" customHeight="1">
      <c r="A918" s="7"/>
      <c r="B918" s="7"/>
      <c r="C918" s="7"/>
      <c r="D918" s="7"/>
      <c r="E918" s="6"/>
      <c r="F918" s="6"/>
      <c r="G918" s="7"/>
      <c r="H918" s="6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ht="15.0" customHeight="1">
      <c r="A919" s="7"/>
      <c r="B919" s="7"/>
      <c r="C919" s="7"/>
      <c r="D919" s="7"/>
      <c r="E919" s="6"/>
      <c r="F919" s="6"/>
      <c r="G919" s="7"/>
      <c r="H919" s="6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ht="15.0" customHeight="1">
      <c r="A920" s="7"/>
      <c r="B920" s="7"/>
      <c r="C920" s="7"/>
      <c r="D920" s="7"/>
      <c r="E920" s="6"/>
      <c r="F920" s="6"/>
      <c r="G920" s="7"/>
      <c r="H920" s="6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ht="15.0" customHeight="1">
      <c r="A921" s="7"/>
      <c r="B921" s="7"/>
      <c r="C921" s="7"/>
      <c r="D921" s="7"/>
      <c r="E921" s="6"/>
      <c r="F921" s="6"/>
      <c r="G921" s="7"/>
      <c r="H921" s="6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ht="15.0" customHeight="1">
      <c r="A922" s="7"/>
      <c r="B922" s="7"/>
      <c r="C922" s="7"/>
      <c r="D922" s="7"/>
      <c r="E922" s="6"/>
      <c r="F922" s="6"/>
      <c r="G922" s="7"/>
      <c r="H922" s="6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ht="15.0" customHeight="1">
      <c r="A923" s="7"/>
      <c r="B923" s="7"/>
      <c r="C923" s="7"/>
      <c r="D923" s="7"/>
      <c r="E923" s="6"/>
      <c r="F923" s="6"/>
      <c r="G923" s="7"/>
      <c r="H923" s="6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ht="15.0" customHeight="1">
      <c r="A924" s="7"/>
      <c r="B924" s="7"/>
      <c r="C924" s="7"/>
      <c r="D924" s="7"/>
      <c r="E924" s="6"/>
      <c r="F924" s="6"/>
      <c r="G924" s="7"/>
      <c r="H924" s="6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ht="15.0" customHeight="1">
      <c r="A925" s="7"/>
      <c r="B925" s="7"/>
      <c r="C925" s="7"/>
      <c r="D925" s="7"/>
      <c r="E925" s="6"/>
      <c r="F925" s="6"/>
      <c r="G925" s="7"/>
      <c r="H925" s="6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ht="15.0" customHeight="1">
      <c r="A926" s="7"/>
      <c r="B926" s="7"/>
      <c r="C926" s="7"/>
      <c r="D926" s="7"/>
      <c r="E926" s="6"/>
      <c r="F926" s="6"/>
      <c r="G926" s="7"/>
      <c r="H926" s="6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ht="15.0" customHeight="1">
      <c r="A927" s="7"/>
      <c r="B927" s="7"/>
      <c r="C927" s="7"/>
      <c r="D927" s="7"/>
      <c r="E927" s="6"/>
      <c r="F927" s="6"/>
      <c r="G927" s="7"/>
      <c r="H927" s="6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ht="15.0" customHeight="1">
      <c r="A928" s="7"/>
      <c r="B928" s="7"/>
      <c r="C928" s="7"/>
      <c r="D928" s="7"/>
      <c r="E928" s="6"/>
      <c r="F928" s="6"/>
      <c r="G928" s="7"/>
      <c r="H928" s="6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ht="15.0" customHeight="1">
      <c r="A929" s="7"/>
      <c r="B929" s="7"/>
      <c r="C929" s="7"/>
      <c r="D929" s="7"/>
      <c r="E929" s="6"/>
      <c r="F929" s="6"/>
      <c r="G929" s="7"/>
      <c r="H929" s="6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ht="15.0" customHeight="1">
      <c r="A930" s="7"/>
      <c r="B930" s="7"/>
      <c r="C930" s="7"/>
      <c r="D930" s="7"/>
      <c r="E930" s="6"/>
      <c r="F930" s="6"/>
      <c r="G930" s="7"/>
      <c r="H930" s="6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ht="15.0" customHeight="1">
      <c r="A931" s="7"/>
      <c r="B931" s="7"/>
      <c r="C931" s="7"/>
      <c r="D931" s="7"/>
      <c r="E931" s="6"/>
      <c r="F931" s="6"/>
      <c r="G931" s="7"/>
      <c r="H931" s="6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ht="15.0" customHeight="1">
      <c r="A932" s="7"/>
      <c r="B932" s="7"/>
      <c r="C932" s="7"/>
      <c r="D932" s="7"/>
      <c r="E932" s="6"/>
      <c r="F932" s="6"/>
      <c r="G932" s="7"/>
      <c r="H932" s="6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ht="15.0" customHeight="1">
      <c r="A933" s="7"/>
      <c r="B933" s="7"/>
      <c r="C933" s="7"/>
      <c r="D933" s="7"/>
      <c r="E933" s="6"/>
      <c r="F933" s="6"/>
      <c r="G933" s="7"/>
      <c r="H933" s="6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ht="15.0" customHeight="1">
      <c r="A934" s="7"/>
      <c r="B934" s="7"/>
      <c r="C934" s="7"/>
      <c r="D934" s="7"/>
      <c r="E934" s="6"/>
      <c r="F934" s="6"/>
      <c r="G934" s="7"/>
      <c r="H934" s="6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ht="15.0" customHeight="1">
      <c r="A935" s="7"/>
      <c r="B935" s="7"/>
      <c r="C935" s="7"/>
      <c r="D935" s="7"/>
      <c r="E935" s="6"/>
      <c r="F935" s="6"/>
      <c r="G935" s="7"/>
      <c r="H935" s="6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ht="15.0" customHeight="1">
      <c r="A936" s="7"/>
      <c r="B936" s="7"/>
      <c r="C936" s="7"/>
      <c r="D936" s="7"/>
      <c r="E936" s="6"/>
      <c r="F936" s="6"/>
      <c r="G936" s="7"/>
      <c r="H936" s="6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ht="15.0" customHeight="1">
      <c r="A937" s="7"/>
      <c r="B937" s="7"/>
      <c r="C937" s="7"/>
      <c r="D937" s="7"/>
      <c r="E937" s="6"/>
      <c r="F937" s="6"/>
      <c r="G937" s="7"/>
      <c r="H937" s="6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ht="15.0" customHeight="1">
      <c r="A938" s="7"/>
      <c r="B938" s="7"/>
      <c r="C938" s="7"/>
      <c r="D938" s="7"/>
      <c r="E938" s="6"/>
      <c r="F938" s="6"/>
      <c r="G938" s="7"/>
      <c r="H938" s="6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ht="15.0" customHeight="1">
      <c r="A939" s="7"/>
      <c r="B939" s="7"/>
      <c r="C939" s="7"/>
      <c r="D939" s="7"/>
      <c r="E939" s="6"/>
      <c r="F939" s="6"/>
      <c r="G939" s="7"/>
      <c r="H939" s="6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ht="15.0" customHeight="1">
      <c r="A940" s="7"/>
      <c r="B940" s="7"/>
      <c r="C940" s="7"/>
      <c r="D940" s="7"/>
      <c r="E940" s="6"/>
      <c r="F940" s="6"/>
      <c r="G940" s="7"/>
      <c r="H940" s="6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ht="15.0" customHeight="1">
      <c r="A941" s="7"/>
      <c r="B941" s="7"/>
      <c r="C941" s="7"/>
      <c r="D941" s="7"/>
      <c r="E941" s="6"/>
      <c r="F941" s="6"/>
      <c r="G941" s="7"/>
      <c r="H941" s="6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ht="15.0" customHeight="1">
      <c r="A942" s="7"/>
      <c r="B942" s="7"/>
      <c r="C942" s="7"/>
      <c r="D942" s="7"/>
      <c r="E942" s="6"/>
      <c r="F942" s="6"/>
      <c r="G942" s="7"/>
      <c r="H942" s="6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ht="15.0" customHeight="1">
      <c r="A943" s="7"/>
      <c r="B943" s="7"/>
      <c r="C943" s="7"/>
      <c r="D943" s="7"/>
      <c r="E943" s="6"/>
      <c r="F943" s="6"/>
      <c r="G943" s="7"/>
      <c r="H943" s="6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ht="15.0" customHeight="1">
      <c r="A944" s="7"/>
      <c r="B944" s="7"/>
      <c r="C944" s="7"/>
      <c r="D944" s="7"/>
      <c r="E944" s="6"/>
      <c r="F944" s="6"/>
      <c r="G944" s="7"/>
      <c r="H944" s="6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ht="15.0" customHeight="1">
      <c r="A945" s="7"/>
      <c r="B945" s="7"/>
      <c r="C945" s="7"/>
      <c r="D945" s="7"/>
      <c r="E945" s="6"/>
      <c r="F945" s="6"/>
      <c r="G945" s="7"/>
      <c r="H945" s="6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ht="15.0" customHeight="1">
      <c r="A946" s="7"/>
      <c r="B946" s="7"/>
      <c r="C946" s="7"/>
      <c r="D946" s="7"/>
      <c r="E946" s="6"/>
      <c r="F946" s="6"/>
      <c r="G946" s="7"/>
      <c r="H946" s="6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ht="15.0" customHeight="1">
      <c r="A947" s="7"/>
      <c r="B947" s="7"/>
      <c r="C947" s="7"/>
      <c r="D947" s="7"/>
      <c r="E947" s="6"/>
      <c r="F947" s="6"/>
      <c r="G947" s="7"/>
      <c r="H947" s="6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ht="15.0" customHeight="1">
      <c r="A948" s="7"/>
      <c r="B948" s="7"/>
      <c r="C948" s="7"/>
      <c r="D948" s="7"/>
      <c r="E948" s="6"/>
      <c r="F948" s="6"/>
      <c r="G948" s="7"/>
      <c r="H948" s="6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ht="15.0" customHeight="1">
      <c r="A949" s="7"/>
      <c r="B949" s="7"/>
      <c r="C949" s="7"/>
      <c r="D949" s="7"/>
      <c r="E949" s="6"/>
      <c r="F949" s="6"/>
      <c r="G949" s="7"/>
      <c r="H949" s="6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ht="15.0" customHeight="1">
      <c r="A950" s="7"/>
      <c r="B950" s="7"/>
      <c r="C950" s="7"/>
      <c r="D950" s="7"/>
      <c r="E950" s="6"/>
      <c r="F950" s="6"/>
      <c r="G950" s="7"/>
      <c r="H950" s="6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ht="15.0" customHeight="1">
      <c r="A951" s="7"/>
      <c r="B951" s="7"/>
      <c r="C951" s="7"/>
      <c r="D951" s="7"/>
      <c r="E951" s="6"/>
      <c r="F951" s="6"/>
      <c r="G951" s="7"/>
      <c r="H951" s="6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ht="15.0" customHeight="1">
      <c r="A952" s="7"/>
      <c r="B952" s="7"/>
      <c r="C952" s="7"/>
      <c r="D952" s="7"/>
      <c r="E952" s="6"/>
      <c r="F952" s="6"/>
      <c r="G952" s="7"/>
      <c r="H952" s="6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ht="15.0" customHeight="1">
      <c r="A953" s="7"/>
      <c r="B953" s="7"/>
      <c r="C953" s="7"/>
      <c r="D953" s="7"/>
      <c r="E953" s="6"/>
      <c r="F953" s="6"/>
      <c r="G953" s="7"/>
      <c r="H953" s="6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ht="15.0" customHeight="1">
      <c r="A954" s="7"/>
      <c r="B954" s="7"/>
      <c r="C954" s="7"/>
      <c r="D954" s="7"/>
      <c r="E954" s="6"/>
      <c r="F954" s="6"/>
      <c r="G954" s="7"/>
      <c r="H954" s="6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ht="15.0" customHeight="1">
      <c r="A955" s="7"/>
      <c r="B955" s="7"/>
      <c r="C955" s="7"/>
      <c r="D955" s="7"/>
      <c r="E955" s="6"/>
      <c r="F955" s="6"/>
      <c r="G955" s="7"/>
      <c r="H955" s="6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ht="15.0" customHeight="1">
      <c r="A956" s="7"/>
      <c r="B956" s="7"/>
      <c r="C956" s="7"/>
      <c r="D956" s="7"/>
      <c r="E956" s="6"/>
      <c r="F956" s="6"/>
      <c r="G956" s="7"/>
      <c r="H956" s="6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ht="15.0" customHeight="1">
      <c r="A957" s="7"/>
      <c r="B957" s="7"/>
      <c r="C957" s="7"/>
      <c r="D957" s="7"/>
      <c r="E957" s="6"/>
      <c r="F957" s="6"/>
      <c r="G957" s="7"/>
      <c r="H957" s="6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ht="15.0" customHeight="1">
      <c r="A958" s="7"/>
      <c r="B958" s="7"/>
      <c r="C958" s="7"/>
      <c r="D958" s="7"/>
      <c r="E958" s="6"/>
      <c r="F958" s="6"/>
      <c r="G958" s="7"/>
      <c r="H958" s="6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ht="15.0" customHeight="1">
      <c r="A959" s="7"/>
      <c r="B959" s="7"/>
      <c r="C959" s="7"/>
      <c r="D959" s="7"/>
      <c r="E959" s="6"/>
      <c r="F959" s="6"/>
      <c r="G959" s="7"/>
      <c r="H959" s="6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ht="15.0" customHeight="1">
      <c r="A960" s="7"/>
      <c r="B960" s="7"/>
      <c r="C960" s="7"/>
      <c r="D960" s="7"/>
      <c r="E960" s="6"/>
      <c r="F960" s="6"/>
      <c r="G960" s="7"/>
      <c r="H960" s="6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ht="15.0" customHeight="1">
      <c r="A961" s="7"/>
      <c r="B961" s="7"/>
      <c r="C961" s="7"/>
      <c r="D961" s="7"/>
      <c r="E961" s="6"/>
      <c r="F961" s="6"/>
      <c r="G961" s="7"/>
      <c r="H961" s="6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ht="15.0" customHeight="1">
      <c r="A962" s="7"/>
      <c r="B962" s="7"/>
      <c r="C962" s="7"/>
      <c r="D962" s="7"/>
      <c r="E962" s="6"/>
      <c r="F962" s="6"/>
      <c r="G962" s="7"/>
      <c r="H962" s="6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ht="15.0" customHeight="1">
      <c r="A963" s="7"/>
      <c r="B963" s="7"/>
      <c r="C963" s="7"/>
      <c r="D963" s="7"/>
      <c r="E963" s="6"/>
      <c r="F963" s="6"/>
      <c r="G963" s="7"/>
      <c r="H963" s="6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ht="15.0" customHeight="1">
      <c r="A964" s="7"/>
      <c r="B964" s="7"/>
      <c r="C964" s="7"/>
      <c r="D964" s="7"/>
      <c r="E964" s="6"/>
      <c r="F964" s="6"/>
      <c r="G964" s="7"/>
      <c r="H964" s="6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ht="15.0" customHeight="1">
      <c r="A965" s="7"/>
      <c r="B965" s="7"/>
      <c r="C965" s="7"/>
      <c r="D965" s="7"/>
      <c r="E965" s="6"/>
      <c r="F965" s="6"/>
      <c r="G965" s="7"/>
      <c r="H965" s="6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ht="15.0" customHeight="1">
      <c r="A966" s="7"/>
      <c r="B966" s="7"/>
      <c r="C966" s="7"/>
      <c r="D966" s="7"/>
      <c r="E966" s="6"/>
      <c r="F966" s="6"/>
      <c r="G966" s="7"/>
      <c r="H966" s="6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ht="15.0" customHeight="1">
      <c r="A967" s="7"/>
      <c r="B967" s="7"/>
      <c r="C967" s="7"/>
      <c r="D967" s="7"/>
      <c r="E967" s="6"/>
      <c r="F967" s="6"/>
      <c r="G967" s="7"/>
      <c r="H967" s="6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ht="15.0" customHeight="1">
      <c r="A968" s="7"/>
      <c r="B968" s="7"/>
      <c r="C968" s="7"/>
      <c r="D968" s="7"/>
      <c r="E968" s="6"/>
      <c r="F968" s="6"/>
      <c r="G968" s="7"/>
      <c r="H968" s="6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ht="15.0" customHeight="1">
      <c r="A969" s="7"/>
      <c r="B969" s="7"/>
      <c r="C969" s="7"/>
      <c r="D969" s="7"/>
      <c r="E969" s="6"/>
      <c r="F969" s="6"/>
      <c r="G969" s="7"/>
      <c r="H969" s="6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ht="15.0" customHeight="1">
      <c r="A970" s="7"/>
      <c r="B970" s="7"/>
      <c r="C970" s="7"/>
      <c r="D970" s="7"/>
      <c r="E970" s="6"/>
      <c r="F970" s="6"/>
      <c r="G970" s="7"/>
      <c r="H970" s="6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ht="15.0" customHeight="1">
      <c r="A971" s="7"/>
      <c r="B971" s="7"/>
      <c r="C971" s="7"/>
      <c r="D971" s="7"/>
      <c r="E971" s="6"/>
      <c r="F971" s="6"/>
      <c r="G971" s="7"/>
      <c r="H971" s="6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ht="15.0" customHeight="1">
      <c r="A972" s="7"/>
      <c r="B972" s="7"/>
      <c r="C972" s="7"/>
      <c r="D972" s="7"/>
      <c r="E972" s="6"/>
      <c r="F972" s="6"/>
      <c r="G972" s="7"/>
      <c r="H972" s="6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ht="15.0" customHeight="1">
      <c r="A973" s="7"/>
      <c r="B973" s="7"/>
      <c r="C973" s="7"/>
      <c r="D973" s="7"/>
      <c r="E973" s="6"/>
      <c r="F973" s="6"/>
      <c r="G973" s="7"/>
      <c r="H973" s="6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ht="15.0" customHeight="1">
      <c r="A974" s="7"/>
      <c r="B974" s="7"/>
      <c r="C974" s="7"/>
      <c r="D974" s="7"/>
      <c r="E974" s="6"/>
      <c r="F974" s="6"/>
      <c r="G974" s="7"/>
      <c r="H974" s="6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ht="15.0" customHeight="1">
      <c r="A975" s="7"/>
      <c r="B975" s="7"/>
      <c r="C975" s="7"/>
      <c r="D975" s="7"/>
      <c r="E975" s="6"/>
      <c r="F975" s="6"/>
      <c r="G975" s="7"/>
      <c r="H975" s="6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ht="15.0" customHeight="1">
      <c r="A976" s="7"/>
      <c r="B976" s="7"/>
      <c r="C976" s="7"/>
      <c r="D976" s="7"/>
      <c r="E976" s="6"/>
      <c r="F976" s="6"/>
      <c r="G976" s="7"/>
      <c r="H976" s="6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ht="15.0" customHeight="1">
      <c r="A977" s="7"/>
      <c r="B977" s="7"/>
      <c r="C977" s="7"/>
      <c r="D977" s="7"/>
      <c r="E977" s="6"/>
      <c r="F977" s="6"/>
      <c r="G977" s="7"/>
      <c r="H977" s="6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ht="15.0" customHeight="1">
      <c r="A978" s="7"/>
      <c r="B978" s="7"/>
      <c r="C978" s="7"/>
      <c r="D978" s="7"/>
      <c r="E978" s="6"/>
      <c r="F978" s="6"/>
      <c r="G978" s="7"/>
      <c r="H978" s="6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ht="15.0" customHeight="1">
      <c r="A979" s="7"/>
      <c r="B979" s="7"/>
      <c r="C979" s="7"/>
      <c r="D979" s="7"/>
      <c r="E979" s="6"/>
      <c r="F979" s="6"/>
      <c r="G979" s="7"/>
      <c r="H979" s="6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ht="15.0" customHeight="1">
      <c r="A980" s="7"/>
      <c r="B980" s="7"/>
      <c r="C980" s="7"/>
      <c r="D980" s="7"/>
      <c r="E980" s="6"/>
      <c r="F980" s="6"/>
      <c r="G980" s="7"/>
      <c r="H980" s="6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ht="15.0" customHeight="1">
      <c r="A981" s="7"/>
      <c r="B981" s="7"/>
      <c r="C981" s="7"/>
      <c r="D981" s="7"/>
      <c r="E981" s="6"/>
      <c r="F981" s="6"/>
      <c r="G981" s="7"/>
      <c r="H981" s="6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ht="15.0" customHeight="1">
      <c r="A982" s="7"/>
      <c r="B982" s="7"/>
      <c r="C982" s="7"/>
      <c r="D982" s="7"/>
      <c r="E982" s="6"/>
      <c r="F982" s="6"/>
      <c r="G982" s="7"/>
      <c r="H982" s="6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ht="15.0" customHeight="1">
      <c r="A983" s="7"/>
      <c r="B983" s="7"/>
      <c r="C983" s="7"/>
      <c r="D983" s="7"/>
      <c r="E983" s="6"/>
      <c r="F983" s="6"/>
      <c r="G983" s="7"/>
      <c r="H983" s="6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ht="15.0" customHeight="1">
      <c r="A984" s="7"/>
      <c r="B984" s="7"/>
      <c r="C984" s="7"/>
      <c r="D984" s="7"/>
      <c r="E984" s="6"/>
      <c r="F984" s="6"/>
      <c r="G984" s="7"/>
      <c r="H984" s="6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ht="15.0" customHeight="1">
      <c r="A985" s="7"/>
      <c r="B985" s="7"/>
      <c r="C985" s="7"/>
      <c r="D985" s="7"/>
      <c r="E985" s="6"/>
      <c r="F985" s="6"/>
      <c r="G985" s="7"/>
      <c r="H985" s="6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ht="15.0" customHeight="1">
      <c r="A986" s="7"/>
      <c r="B986" s="7"/>
      <c r="C986" s="7"/>
      <c r="D986" s="7"/>
      <c r="E986" s="6"/>
      <c r="F986" s="6"/>
      <c r="G986" s="7"/>
      <c r="H986" s="6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ht="15.0" customHeight="1">
      <c r="A987" s="7"/>
      <c r="B987" s="7"/>
      <c r="C987" s="7"/>
      <c r="D987" s="7"/>
      <c r="E987" s="6"/>
      <c r="F987" s="6"/>
      <c r="G987" s="7"/>
      <c r="H987" s="6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ht="15.0" customHeight="1">
      <c r="A988" s="7"/>
      <c r="B988" s="7"/>
      <c r="C988" s="7"/>
      <c r="D988" s="7"/>
      <c r="E988" s="6"/>
      <c r="F988" s="6"/>
      <c r="G988" s="7"/>
      <c r="H988" s="6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ht="15.0" customHeight="1">
      <c r="A989" s="7"/>
      <c r="B989" s="7"/>
      <c r="C989" s="7"/>
      <c r="D989" s="7"/>
      <c r="E989" s="6"/>
      <c r="F989" s="6"/>
      <c r="G989" s="7"/>
      <c r="H989" s="6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ht="15.0" customHeight="1">
      <c r="A990" s="7"/>
      <c r="B990" s="7"/>
      <c r="C990" s="7"/>
      <c r="D990" s="7"/>
      <c r="E990" s="6"/>
      <c r="F990" s="6"/>
      <c r="G990" s="7"/>
      <c r="H990" s="6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ht="15.0" customHeight="1">
      <c r="A991" s="7"/>
      <c r="B991" s="7"/>
      <c r="C991" s="7"/>
      <c r="D991" s="7"/>
      <c r="E991" s="6"/>
      <c r="F991" s="6"/>
      <c r="G991" s="7"/>
      <c r="H991" s="6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ht="15.0" customHeight="1">
      <c r="A992" s="7"/>
      <c r="B992" s="7"/>
      <c r="C992" s="7"/>
      <c r="D992" s="7"/>
      <c r="E992" s="6"/>
      <c r="F992" s="6"/>
      <c r="G992" s="7"/>
      <c r="H992" s="6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ht="15.0" customHeight="1">
      <c r="A993" s="7"/>
      <c r="B993" s="7"/>
      <c r="C993" s="7"/>
      <c r="D993" s="7"/>
      <c r="E993" s="6"/>
      <c r="F993" s="6"/>
      <c r="G993" s="7"/>
      <c r="H993" s="6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ht="15.0" customHeight="1">
      <c r="A994" s="7"/>
      <c r="B994" s="7"/>
      <c r="C994" s="7"/>
      <c r="D994" s="7"/>
      <c r="E994" s="6"/>
      <c r="F994" s="6"/>
      <c r="G994" s="7"/>
      <c r="H994" s="6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ht="15.0" customHeight="1">
      <c r="A995" s="7"/>
      <c r="B995" s="7"/>
      <c r="C995" s="7"/>
      <c r="D995" s="7"/>
      <c r="E995" s="6"/>
      <c r="F995" s="6"/>
      <c r="G995" s="7"/>
      <c r="H995" s="6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ht="15.0" customHeight="1">
      <c r="A996" s="7"/>
      <c r="B996" s="7"/>
      <c r="C996" s="7"/>
      <c r="D996" s="7"/>
      <c r="E996" s="6"/>
      <c r="F996" s="6"/>
      <c r="G996" s="7"/>
      <c r="H996" s="6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ht="15.0" customHeight="1">
      <c r="A997" s="7"/>
      <c r="B997" s="7"/>
      <c r="C997" s="7"/>
      <c r="D997" s="7"/>
      <c r="E997" s="6"/>
      <c r="F997" s="6"/>
      <c r="G997" s="7"/>
      <c r="H997" s="6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ht="15.0" customHeight="1">
      <c r="A998" s="7"/>
      <c r="B998" s="7"/>
      <c r="C998" s="7"/>
      <c r="D998" s="7"/>
      <c r="E998" s="6"/>
      <c r="F998" s="6"/>
      <c r="G998" s="7"/>
      <c r="H998" s="6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ht="15.0" customHeight="1">
      <c r="A999" s="7"/>
      <c r="B999" s="7"/>
      <c r="C999" s="7"/>
      <c r="D999" s="7"/>
      <c r="E999" s="6"/>
      <c r="F999" s="6"/>
      <c r="G999" s="7"/>
      <c r="H999" s="6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ht="15.0" customHeight="1">
      <c r="A1000" s="7"/>
      <c r="B1000" s="7"/>
      <c r="C1000" s="7"/>
      <c r="D1000" s="7"/>
      <c r="E1000" s="6"/>
      <c r="F1000" s="6"/>
      <c r="G1000" s="7"/>
      <c r="H1000" s="6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mergeCells count="267">
    <mergeCell ref="F120:S120"/>
    <mergeCell ref="E122:G122"/>
    <mergeCell ref="I139:S139"/>
    <mergeCell ref="F136:S136"/>
    <mergeCell ref="E133:G133"/>
    <mergeCell ref="J133:S133"/>
    <mergeCell ref="J132:S132"/>
    <mergeCell ref="E130:G130"/>
    <mergeCell ref="J130:S130"/>
    <mergeCell ref="E107:H107"/>
    <mergeCell ref="E116:S116"/>
    <mergeCell ref="J128:S128"/>
    <mergeCell ref="J129:S129"/>
    <mergeCell ref="E104:G104"/>
    <mergeCell ref="J104:S104"/>
    <mergeCell ref="E105:S105"/>
    <mergeCell ref="J103:S103"/>
    <mergeCell ref="J140:S140"/>
    <mergeCell ref="E129:G129"/>
    <mergeCell ref="E117:S117"/>
    <mergeCell ref="E135:G135"/>
    <mergeCell ref="J135:S135"/>
    <mergeCell ref="J123:S123"/>
    <mergeCell ref="J121:S121"/>
    <mergeCell ref="J122:S122"/>
    <mergeCell ref="E118:S118"/>
    <mergeCell ref="F119:S119"/>
    <mergeCell ref="J127:S127"/>
    <mergeCell ref="I124:S124"/>
    <mergeCell ref="E125:S125"/>
    <mergeCell ref="E124:G124"/>
    <mergeCell ref="E128:G128"/>
    <mergeCell ref="E123:G123"/>
    <mergeCell ref="E106:H106"/>
    <mergeCell ref="E112:G112"/>
    <mergeCell ref="E111:G111"/>
    <mergeCell ref="E110:G110"/>
    <mergeCell ref="C113:S113"/>
    <mergeCell ref="C114:S114"/>
    <mergeCell ref="J134:S134"/>
    <mergeCell ref="E134:G134"/>
    <mergeCell ref="B120:C120"/>
    <mergeCell ref="I112:S112"/>
    <mergeCell ref="I111:S111"/>
    <mergeCell ref="J110:S110"/>
    <mergeCell ref="J115:S115"/>
    <mergeCell ref="D145:S145"/>
    <mergeCell ref="J144:S144"/>
    <mergeCell ref="E140:G140"/>
    <mergeCell ref="E141:G141"/>
    <mergeCell ref="E139:G139"/>
    <mergeCell ref="A147:S147"/>
    <mergeCell ref="A150:S150"/>
    <mergeCell ref="J149:S149"/>
    <mergeCell ref="B149:H149"/>
    <mergeCell ref="E148:S148"/>
    <mergeCell ref="C146:S146"/>
    <mergeCell ref="A143:S143"/>
    <mergeCell ref="J157:S157"/>
    <mergeCell ref="A156:S156"/>
    <mergeCell ref="J151:S151"/>
    <mergeCell ref="J153:S153"/>
    <mergeCell ref="C154:S154"/>
    <mergeCell ref="A162:S162"/>
    <mergeCell ref="D158:S158"/>
    <mergeCell ref="D159:S159"/>
    <mergeCell ref="J152:S152"/>
    <mergeCell ref="F155:S155"/>
    <mergeCell ref="E70:H70"/>
    <mergeCell ref="F69:H69"/>
    <mergeCell ref="E67:H67"/>
    <mergeCell ref="F64:H64"/>
    <mergeCell ref="E62:G62"/>
    <mergeCell ref="F65:H65"/>
    <mergeCell ref="B71:E71"/>
    <mergeCell ref="J67:S67"/>
    <mergeCell ref="L66:S66"/>
    <mergeCell ref="J64:S64"/>
    <mergeCell ref="C63:S63"/>
    <mergeCell ref="J62:S62"/>
    <mergeCell ref="J65:S65"/>
    <mergeCell ref="B65:C65"/>
    <mergeCell ref="J26:S26"/>
    <mergeCell ref="E26:G26"/>
    <mergeCell ref="B23:C23"/>
    <mergeCell ref="F28:H28"/>
    <mergeCell ref="F29:H29"/>
    <mergeCell ref="B29:C29"/>
    <mergeCell ref="J29:S29"/>
    <mergeCell ref="J24:S24"/>
    <mergeCell ref="C27:S27"/>
    <mergeCell ref="F89:S89"/>
    <mergeCell ref="I86:S86"/>
    <mergeCell ref="J92:S92"/>
    <mergeCell ref="D88:S88"/>
    <mergeCell ref="J80:S80"/>
    <mergeCell ref="E80:G80"/>
    <mergeCell ref="F102:S102"/>
    <mergeCell ref="B102:C102"/>
    <mergeCell ref="E99:G99"/>
    <mergeCell ref="E81:G81"/>
    <mergeCell ref="J99:S99"/>
    <mergeCell ref="E93:H93"/>
    <mergeCell ref="J81:S81"/>
    <mergeCell ref="D82:S82"/>
    <mergeCell ref="F101:S101"/>
    <mergeCell ref="D100:S100"/>
    <mergeCell ref="J109:S109"/>
    <mergeCell ref="J108:S108"/>
    <mergeCell ref="J107:S107"/>
    <mergeCell ref="J106:S106"/>
    <mergeCell ref="B108:C108"/>
    <mergeCell ref="D108:H108"/>
    <mergeCell ref="F142:S142"/>
    <mergeCell ref="I141:S141"/>
    <mergeCell ref="A131:S131"/>
    <mergeCell ref="A126:S126"/>
    <mergeCell ref="A137:S137"/>
    <mergeCell ref="J138:S138"/>
    <mergeCell ref="F90:S90"/>
    <mergeCell ref="B90:C90"/>
    <mergeCell ref="E164:S164"/>
    <mergeCell ref="J163:S163"/>
    <mergeCell ref="C166:S166"/>
    <mergeCell ref="E167:S167"/>
    <mergeCell ref="E165:S165"/>
    <mergeCell ref="D160:S160"/>
    <mergeCell ref="J161:S161"/>
    <mergeCell ref="F161:H161"/>
    <mergeCell ref="C152:H152"/>
    <mergeCell ref="E153:H153"/>
    <mergeCell ref="C155:D155"/>
    <mergeCell ref="H157:I157"/>
    <mergeCell ref="D59:S59"/>
    <mergeCell ref="E58:S58"/>
    <mergeCell ref="A56:S56"/>
    <mergeCell ref="A55:S55"/>
    <mergeCell ref="D53:H53"/>
    <mergeCell ref="B53:C53"/>
    <mergeCell ref="J60:S60"/>
    <mergeCell ref="J61:S61"/>
    <mergeCell ref="J69:S69"/>
    <mergeCell ref="A72:J72"/>
    <mergeCell ref="E68:S68"/>
    <mergeCell ref="B59:C59"/>
    <mergeCell ref="J54:S54"/>
    <mergeCell ref="H54:I54"/>
    <mergeCell ref="J53:S53"/>
    <mergeCell ref="A57:S57"/>
    <mergeCell ref="E61:G61"/>
    <mergeCell ref="J11:S11"/>
    <mergeCell ref="E15:S15"/>
    <mergeCell ref="E14:S14"/>
    <mergeCell ref="J12:S12"/>
    <mergeCell ref="J13:S13"/>
    <mergeCell ref="E13:H13"/>
    <mergeCell ref="A1:B1"/>
    <mergeCell ref="A2:S2"/>
    <mergeCell ref="D3:S3"/>
    <mergeCell ref="I25:S25"/>
    <mergeCell ref="E20:S20"/>
    <mergeCell ref="E21:S21"/>
    <mergeCell ref="J18:S18"/>
    <mergeCell ref="J5:S5"/>
    <mergeCell ref="J4:S4"/>
    <mergeCell ref="J7:S7"/>
    <mergeCell ref="J6:S6"/>
    <mergeCell ref="J9:S9"/>
    <mergeCell ref="J10:S10"/>
    <mergeCell ref="B11:C11"/>
    <mergeCell ref="E7:G7"/>
    <mergeCell ref="F10:H10"/>
    <mergeCell ref="F11:H11"/>
    <mergeCell ref="C5:I5"/>
    <mergeCell ref="J8:S8"/>
    <mergeCell ref="J44:S44"/>
    <mergeCell ref="I39:S39"/>
    <mergeCell ref="L41:S41"/>
    <mergeCell ref="J42:S42"/>
    <mergeCell ref="I43:S43"/>
    <mergeCell ref="J35:S35"/>
    <mergeCell ref="J34:S34"/>
    <mergeCell ref="E33:S33"/>
    <mergeCell ref="E31:S31"/>
    <mergeCell ref="D23:S23"/>
    <mergeCell ref="E22:S22"/>
    <mergeCell ref="E25:G25"/>
    <mergeCell ref="I45:S45"/>
    <mergeCell ref="E45:G45"/>
    <mergeCell ref="E44:G44"/>
    <mergeCell ref="D43:G43"/>
    <mergeCell ref="J28:S28"/>
    <mergeCell ref="E38:G38"/>
    <mergeCell ref="E37:G37"/>
    <mergeCell ref="B35:C35"/>
    <mergeCell ref="J36:S36"/>
    <mergeCell ref="I38:S38"/>
    <mergeCell ref="I37:S37"/>
    <mergeCell ref="F17:S17"/>
    <mergeCell ref="E19:S19"/>
    <mergeCell ref="B17:C17"/>
    <mergeCell ref="F16:S16"/>
    <mergeCell ref="E8:G8"/>
    <mergeCell ref="E9:G9"/>
    <mergeCell ref="F35:H35"/>
    <mergeCell ref="F34:H34"/>
    <mergeCell ref="J30:S30"/>
    <mergeCell ref="E32:S32"/>
    <mergeCell ref="E94:S94"/>
    <mergeCell ref="J93:S93"/>
    <mergeCell ref="E98:G98"/>
    <mergeCell ref="I98:S98"/>
    <mergeCell ref="J97:S97"/>
    <mergeCell ref="F96:S96"/>
    <mergeCell ref="F95:S95"/>
    <mergeCell ref="J91:S91"/>
    <mergeCell ref="E92:H92"/>
    <mergeCell ref="I74:S74"/>
    <mergeCell ref="E75:S75"/>
    <mergeCell ref="E74:G74"/>
    <mergeCell ref="C76:S76"/>
    <mergeCell ref="E83:H83"/>
    <mergeCell ref="J83:S83"/>
    <mergeCell ref="D84:H84"/>
    <mergeCell ref="D87:S87"/>
    <mergeCell ref="D86:G86"/>
    <mergeCell ref="J85:S85"/>
    <mergeCell ref="J84:S84"/>
    <mergeCell ref="B84:C84"/>
    <mergeCell ref="F78:S78"/>
    <mergeCell ref="B78:C78"/>
    <mergeCell ref="J73:S73"/>
    <mergeCell ref="K72:S72"/>
    <mergeCell ref="F71:I71"/>
    <mergeCell ref="K71:S71"/>
    <mergeCell ref="F77:S77"/>
    <mergeCell ref="J79:S79"/>
    <mergeCell ref="J70:S70"/>
    <mergeCell ref="E40:S40"/>
    <mergeCell ref="E39:G39"/>
    <mergeCell ref="B41:K41"/>
    <mergeCell ref="A50:S50"/>
    <mergeCell ref="A51:S51"/>
    <mergeCell ref="E52:H52"/>
    <mergeCell ref="J52:S52"/>
    <mergeCell ref="B47:C47"/>
    <mergeCell ref="E46:S46"/>
    <mergeCell ref="D47:S47"/>
    <mergeCell ref="J48:S48"/>
    <mergeCell ref="A49:S49"/>
    <mergeCell ref="H48:I48"/>
    <mergeCell ref="A173:S173"/>
    <mergeCell ref="A174:S174"/>
    <mergeCell ref="A181:S181"/>
    <mergeCell ref="A182:S182"/>
    <mergeCell ref="A183:S183"/>
    <mergeCell ref="A176:S176"/>
    <mergeCell ref="A175:S175"/>
    <mergeCell ref="A177:S177"/>
    <mergeCell ref="A178:S178"/>
    <mergeCell ref="A170:S170"/>
    <mergeCell ref="A171:S171"/>
    <mergeCell ref="B172:S172"/>
    <mergeCell ref="A169:S169"/>
    <mergeCell ref="A168:S168"/>
    <mergeCell ref="A180:S180"/>
    <mergeCell ref="A179:S179"/>
  </mergeCells>
  <drawing r:id="rId1"/>
</worksheet>
</file>